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cela.hidalgo\OneDrive - FOSIS\Escritorio\Instrumentos para Repositorio\"/>
    </mc:Choice>
  </mc:AlternateContent>
  <xr:revisionPtr revIDLastSave="18" documentId="8_{737B0BBE-BC2F-4AC6-B92E-C928E7D00C02}" xr6:coauthVersionLast="44" xr6:coauthVersionMax="47" xr10:uidLastSave="{01FCAA1F-D2FD-4A52-8140-A725F34B9A23}"/>
  <bookViews>
    <workbookView xWindow="-120" yWindow="-120" windowWidth="24240" windowHeight="13140" tabRatio="765" activeTab="4" xr2:uid="{00000000-000D-0000-FFFF-FFFF00000000}"/>
  </bookViews>
  <sheets>
    <sheet name="LISTADO FAMILIAS" sheetId="29" r:id="rId1"/>
    <sheet name="RESUMEN COMUNAL" sheetId="2" r:id="rId2"/>
    <sheet name="desde RAF" sheetId="51" r:id="rId3"/>
    <sheet name="AG" sheetId="4" r:id="rId4"/>
    <sheet name="AF(1)" sheetId="5" r:id="rId5"/>
    <sheet name="AF(2)" sheetId="52" r:id="rId6"/>
    <sheet name="AF(3)" sheetId="53" r:id="rId7"/>
    <sheet name="AF(4)" sheetId="54" r:id="rId8"/>
    <sheet name="AF(5)" sheetId="55" r:id="rId9"/>
    <sheet name="AF(6)" sheetId="56" r:id="rId10"/>
    <sheet name="AF(7)" sheetId="57" r:id="rId11"/>
    <sheet name="AF(8)" sheetId="58" r:id="rId12"/>
    <sheet name="AF(9)" sheetId="59" r:id="rId13"/>
    <sheet name="AF(10)" sheetId="60" r:id="rId14"/>
    <sheet name="AF(11)" sheetId="61" r:id="rId15"/>
    <sheet name="AF(12)" sheetId="62" r:id="rId16"/>
    <sheet name="AF(13)" sheetId="63" r:id="rId17"/>
    <sheet name="AF(14)" sheetId="64" r:id="rId18"/>
    <sheet name="AF(15)" sheetId="65" r:id="rId19"/>
    <sheet name="AF(16)" sheetId="66" r:id="rId20"/>
    <sheet name="AF(17)" sheetId="67" r:id="rId21"/>
    <sheet name="AF(18)" sheetId="68" r:id="rId22"/>
    <sheet name="AF(19)" sheetId="69" r:id="rId23"/>
    <sheet name="AF(20)" sheetId="70" r:id="rId24"/>
    <sheet name="AF(21)" sheetId="71" r:id="rId25"/>
    <sheet name="AF(22)" sheetId="72" r:id="rId26"/>
    <sheet name="AF(23)" sheetId="73" r:id="rId27"/>
    <sheet name="AF(24)" sheetId="74" r:id="rId28"/>
    <sheet name="AF(25)" sheetId="75" r:id="rId29"/>
    <sheet name="AF(26)" sheetId="76" r:id="rId30"/>
    <sheet name="AF(27)" sheetId="77" r:id="rId31"/>
    <sheet name="AF(28)" sheetId="78" r:id="rId32"/>
    <sheet name="AF(29)" sheetId="79" r:id="rId33"/>
    <sheet name="AF(30)" sheetId="80" r:id="rId34"/>
    <sheet name="Sintesis asesorías" sheetId="26" r:id="rId35"/>
  </sheets>
  <externalReferences>
    <externalReference r:id="rId36"/>
  </externalReferences>
  <definedNames>
    <definedName name="_xlnm.Print_Area" localSheetId="4">'AF(1)'!$B$2:$U$77</definedName>
    <definedName name="_xlnm.Print_Area" localSheetId="13">'AF(10)'!$B$2:$U$77</definedName>
    <definedName name="_xlnm.Print_Area" localSheetId="14">'AF(11)'!$B$2:$U$77</definedName>
    <definedName name="_xlnm.Print_Area" localSheetId="15">'AF(12)'!$B$2:$U$77</definedName>
    <definedName name="_xlnm.Print_Area" localSheetId="16">'AF(13)'!$B$2:$U$77</definedName>
    <definedName name="_xlnm.Print_Area" localSheetId="17">'AF(14)'!$B$2:$U$77</definedName>
    <definedName name="_xlnm.Print_Area" localSheetId="18">'AF(15)'!$B$2:$U$77</definedName>
    <definedName name="_xlnm.Print_Area" localSheetId="19">'AF(16)'!$B$2:$U$77</definedName>
    <definedName name="_xlnm.Print_Area" localSheetId="20">'AF(17)'!$B$2:$U$77</definedName>
    <definedName name="_xlnm.Print_Area" localSheetId="21">'AF(18)'!$B$2:$U$77</definedName>
    <definedName name="_xlnm.Print_Area" localSheetId="22">'AF(19)'!$B$2:$U$77</definedName>
    <definedName name="_xlnm.Print_Area" localSheetId="5">'AF(2)'!$B$2:$U$77</definedName>
    <definedName name="_xlnm.Print_Area" localSheetId="23">'AF(20)'!$B$2:$U$77</definedName>
    <definedName name="_xlnm.Print_Area" localSheetId="24">'AF(21)'!$B$2:$U$77</definedName>
    <definedName name="_xlnm.Print_Area" localSheetId="25">'AF(22)'!$B$2:$U$77</definedName>
    <definedName name="_xlnm.Print_Area" localSheetId="26">'AF(23)'!$B$2:$U$77</definedName>
    <definedName name="_xlnm.Print_Area" localSheetId="27">'AF(24)'!$B$2:$U$77</definedName>
    <definedName name="_xlnm.Print_Area" localSheetId="28">'AF(25)'!$B$2:$U$77</definedName>
    <definedName name="_xlnm.Print_Area" localSheetId="29">'AF(26)'!$B$2:$U$77</definedName>
    <definedName name="_xlnm.Print_Area" localSheetId="30">'AF(27)'!$B$2:$U$77</definedName>
    <definedName name="_xlnm.Print_Area" localSheetId="31">'AF(28)'!$B$2:$U$77</definedName>
    <definedName name="_xlnm.Print_Area" localSheetId="32">'AF(29)'!$B$2:$U$77</definedName>
    <definedName name="_xlnm.Print_Area" localSheetId="6">'AF(3)'!$B$2:$U$77</definedName>
    <definedName name="_xlnm.Print_Area" localSheetId="33">'AF(30)'!$B$2:$U$77</definedName>
    <definedName name="_xlnm.Print_Area" localSheetId="7">'AF(4)'!$B$2:$U$77</definedName>
    <definedName name="_xlnm.Print_Area" localSheetId="8">'AF(5)'!$B$2:$U$77</definedName>
    <definedName name="_xlnm.Print_Area" localSheetId="9">'AF(6)'!$B$2:$U$77</definedName>
    <definedName name="_xlnm.Print_Area" localSheetId="10">'AF(7)'!$B$2:$U$77</definedName>
    <definedName name="_xlnm.Print_Area" localSheetId="11">'AF(8)'!$B$2:$U$77</definedName>
    <definedName name="_xlnm.Print_Area" localSheetId="12">'AF(9)'!$B$2:$U$77</definedName>
    <definedName name="_xlnm.Print_Area" localSheetId="3">AG!$A$1:$R$43</definedName>
    <definedName name="_xlnm.Print_Area" localSheetId="0">'LISTADO FAMILIAS'!$A$1:$L$33</definedName>
    <definedName name="_xlnm.Print_Area" localSheetId="1">'RESUMEN COMUNAL'!$A$1:$L$22</definedName>
    <definedName name="base">[1]Base!$A$1:$Q$1010</definedName>
    <definedName name="dd" localSheetId="0">'LISTADO FAMILIAS'!$A$1:$K$981</definedName>
    <definedName name="dd">#REF!</definedName>
    <definedName name="ff" localSheetId="0">'LISTADO FAMILIAS'!$A$14:$K$928</definedName>
    <definedName name="ff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N44" i="2" l="1"/>
  <c r="AO44" i="2"/>
  <c r="AP44" i="2"/>
  <c r="AM44" i="2"/>
  <c r="I51" i="80"/>
  <c r="I50" i="80"/>
  <c r="I49" i="80"/>
  <c r="I48" i="80"/>
  <c r="I45" i="80"/>
  <c r="I44" i="80"/>
  <c r="I43" i="80"/>
  <c r="I42" i="80"/>
  <c r="I39" i="80"/>
  <c r="I38" i="80"/>
  <c r="I37" i="80"/>
  <c r="I36" i="80"/>
  <c r="I33" i="80"/>
  <c r="I32" i="80"/>
  <c r="I31" i="80"/>
  <c r="I30" i="80"/>
  <c r="I27" i="80"/>
  <c r="I26" i="80"/>
  <c r="I25" i="80"/>
  <c r="I24" i="80"/>
  <c r="AL20" i="80"/>
  <c r="AJ20" i="80"/>
  <c r="AI20" i="80"/>
  <c r="AH20" i="80"/>
  <c r="AG20" i="80"/>
  <c r="AF20" i="80"/>
  <c r="O20" i="80"/>
  <c r="AK20" i="80" s="1"/>
  <c r="AM20" i="80" s="1"/>
  <c r="AL19" i="80"/>
  <c r="AJ19" i="80"/>
  <c r="AI19" i="80"/>
  <c r="AH19" i="80"/>
  <c r="AG19" i="80"/>
  <c r="AF19" i="80"/>
  <c r="O19" i="80"/>
  <c r="AK19" i="80" s="1"/>
  <c r="AM19" i="80" s="1"/>
  <c r="AL18" i="80"/>
  <c r="AJ18" i="80"/>
  <c r="AI18" i="80"/>
  <c r="AH18" i="80"/>
  <c r="AG18" i="80"/>
  <c r="AF18" i="80"/>
  <c r="O18" i="80"/>
  <c r="AK18" i="80" s="1"/>
  <c r="AM18" i="80" s="1"/>
  <c r="AL17" i="80"/>
  <c r="AJ17" i="80"/>
  <c r="AI17" i="80"/>
  <c r="AH17" i="80"/>
  <c r="AG17" i="80"/>
  <c r="AF17" i="80"/>
  <c r="O17" i="80"/>
  <c r="AK17" i="80" s="1"/>
  <c r="AM17" i="80" s="1"/>
  <c r="AY16" i="80"/>
  <c r="AX16" i="80"/>
  <c r="AW16" i="80"/>
  <c r="AV16" i="80"/>
  <c r="AU16" i="80"/>
  <c r="AT16" i="80"/>
  <c r="AS16" i="80"/>
  <c r="AR16" i="80"/>
  <c r="AP16" i="80"/>
  <c r="AQ16" i="80" s="1"/>
  <c r="AL16" i="80"/>
  <c r="AJ16" i="80"/>
  <c r="AI16" i="80"/>
  <c r="AH16" i="80"/>
  <c r="AG16" i="80"/>
  <c r="AF16" i="80"/>
  <c r="O16" i="80"/>
  <c r="AK16" i="80" s="1"/>
  <c r="AM16" i="80" s="1"/>
  <c r="AR15" i="80"/>
  <c r="AL15" i="80"/>
  <c r="AJ15" i="80"/>
  <c r="AI15" i="80"/>
  <c r="AH15" i="80"/>
  <c r="AG15" i="80"/>
  <c r="AF15" i="80"/>
  <c r="O15" i="80"/>
  <c r="AK15" i="80" s="1"/>
  <c r="AM15" i="80" s="1"/>
  <c r="BU14" i="80"/>
  <c r="BL14" i="80"/>
  <c r="AR14" i="80"/>
  <c r="AL14" i="80"/>
  <c r="AJ14" i="80"/>
  <c r="AI14" i="80"/>
  <c r="AH14" i="80"/>
  <c r="AG14" i="80"/>
  <c r="AF14" i="80"/>
  <c r="O14" i="80"/>
  <c r="AK14" i="80" s="1"/>
  <c r="AM14" i="80" s="1"/>
  <c r="BU13" i="80"/>
  <c r="BL13" i="80"/>
  <c r="AR13" i="80"/>
  <c r="AL13" i="80"/>
  <c r="AJ13" i="80"/>
  <c r="AI13" i="80"/>
  <c r="AH13" i="80"/>
  <c r="AG13" i="80"/>
  <c r="AF13" i="80"/>
  <c r="O13" i="80"/>
  <c r="AK13" i="80" s="1"/>
  <c r="AM13" i="80" s="1"/>
  <c r="BU12" i="80"/>
  <c r="BY12" i="80" s="1"/>
  <c r="BL12" i="80"/>
  <c r="AR12" i="80"/>
  <c r="AL12" i="80"/>
  <c r="AJ12" i="80"/>
  <c r="AI12" i="80"/>
  <c r="AH12" i="80"/>
  <c r="AG12" i="80"/>
  <c r="AF12" i="80"/>
  <c r="O12" i="80"/>
  <c r="AK12" i="80" s="1"/>
  <c r="AM12" i="80" s="1"/>
  <c r="BU11" i="80"/>
  <c r="BL11" i="80"/>
  <c r="AR11" i="80"/>
  <c r="AR17" i="80" s="1"/>
  <c r="AL11" i="80"/>
  <c r="AL21" i="80" s="1"/>
  <c r="AJ11" i="80"/>
  <c r="AI11" i="80"/>
  <c r="AH11" i="80"/>
  <c r="AH21" i="80" s="1"/>
  <c r="BY2" i="80" s="1"/>
  <c r="AV34" i="26" s="1"/>
  <c r="AG11" i="80"/>
  <c r="AG21" i="80" s="1"/>
  <c r="AJ2" i="80" s="1"/>
  <c r="AF11" i="80"/>
  <c r="O11" i="80"/>
  <c r="AK11" i="80" s="1"/>
  <c r="D6" i="80"/>
  <c r="CB2" i="80"/>
  <c r="AY34" i="26" s="1"/>
  <c r="AP2" i="80"/>
  <c r="M34" i="26" s="1"/>
  <c r="A1" i="80"/>
  <c r="U4" i="80" s="1"/>
  <c r="I51" i="79"/>
  <c r="I50" i="79"/>
  <c r="I49" i="79"/>
  <c r="I48" i="79"/>
  <c r="I45" i="79"/>
  <c r="I44" i="79"/>
  <c r="I43" i="79"/>
  <c r="I42" i="79"/>
  <c r="I39" i="79"/>
  <c r="I38" i="79"/>
  <c r="I37" i="79"/>
  <c r="I36" i="79"/>
  <c r="I33" i="79"/>
  <c r="I32" i="79"/>
  <c r="I31" i="79"/>
  <c r="I30" i="79"/>
  <c r="I27" i="79"/>
  <c r="I26" i="79"/>
  <c r="I25" i="79"/>
  <c r="I24" i="79"/>
  <c r="AL20" i="79"/>
  <c r="AJ20" i="79"/>
  <c r="AI20" i="79"/>
  <c r="AH20" i="79"/>
  <c r="AG20" i="79"/>
  <c r="AF20" i="79"/>
  <c r="O20" i="79"/>
  <c r="AK20" i="79" s="1"/>
  <c r="AM20" i="79" s="1"/>
  <c r="AL19" i="79"/>
  <c r="AJ19" i="79"/>
  <c r="AI19" i="79"/>
  <c r="AH19" i="79"/>
  <c r="AG19" i="79"/>
  <c r="AF19" i="79"/>
  <c r="O19" i="79"/>
  <c r="AK19" i="79" s="1"/>
  <c r="AM19" i="79" s="1"/>
  <c r="AL18" i="79"/>
  <c r="AJ18" i="79"/>
  <c r="AI18" i="79"/>
  <c r="AH18" i="79"/>
  <c r="AG18" i="79"/>
  <c r="AF18" i="79"/>
  <c r="O18" i="79"/>
  <c r="AK18" i="79" s="1"/>
  <c r="AM18" i="79" s="1"/>
  <c r="AL17" i="79"/>
  <c r="AJ17" i="79"/>
  <c r="AI17" i="79"/>
  <c r="AH17" i="79"/>
  <c r="AG17" i="79"/>
  <c r="AF17" i="79"/>
  <c r="O17" i="79"/>
  <c r="AK17" i="79" s="1"/>
  <c r="AM17" i="79" s="1"/>
  <c r="AY16" i="79"/>
  <c r="AX16" i="79"/>
  <c r="AW16" i="79"/>
  <c r="AV16" i="79"/>
  <c r="AU16" i="79"/>
  <c r="AT16" i="79"/>
  <c r="AS16" i="79"/>
  <c r="AR16" i="79"/>
  <c r="AP16" i="79"/>
  <c r="AQ16" i="79" s="1"/>
  <c r="AL16" i="79"/>
  <c r="AJ16" i="79"/>
  <c r="AI16" i="79"/>
  <c r="AH16" i="79"/>
  <c r="AG16" i="79"/>
  <c r="AF16" i="79"/>
  <c r="O16" i="79"/>
  <c r="AK16" i="79" s="1"/>
  <c r="AM16" i="79" s="1"/>
  <c r="AR15" i="79"/>
  <c r="AL15" i="79"/>
  <c r="AJ15" i="79"/>
  <c r="AI15" i="79"/>
  <c r="AH15" i="79"/>
  <c r="AG15" i="79"/>
  <c r="AF15" i="79"/>
  <c r="O15" i="79"/>
  <c r="AK15" i="79" s="1"/>
  <c r="AM15" i="79" s="1"/>
  <c r="BU14" i="79"/>
  <c r="BL14" i="79"/>
  <c r="AR14" i="79"/>
  <c r="AL14" i="79"/>
  <c r="AJ14" i="79"/>
  <c r="AI14" i="79"/>
  <c r="AH14" i="79"/>
  <c r="AG14" i="79"/>
  <c r="AF14" i="79"/>
  <c r="O14" i="79"/>
  <c r="AK14" i="79" s="1"/>
  <c r="AM14" i="79" s="1"/>
  <c r="BU13" i="79"/>
  <c r="BL13" i="79"/>
  <c r="AR13" i="79"/>
  <c r="AL13" i="79"/>
  <c r="AJ13" i="79"/>
  <c r="AI13" i="79"/>
  <c r="AH13" i="79"/>
  <c r="AG13" i="79"/>
  <c r="AF13" i="79"/>
  <c r="O13" i="79"/>
  <c r="AK13" i="79" s="1"/>
  <c r="AM13" i="79" s="1"/>
  <c r="BU12" i="79"/>
  <c r="BY12" i="79" s="1"/>
  <c r="BL12" i="79"/>
  <c r="AR12" i="79"/>
  <c r="AL12" i="79"/>
  <c r="AJ12" i="79"/>
  <c r="AI12" i="79"/>
  <c r="AH12" i="79"/>
  <c r="AG12" i="79"/>
  <c r="AF12" i="79"/>
  <c r="O12" i="79"/>
  <c r="AK12" i="79" s="1"/>
  <c r="AM12" i="79" s="1"/>
  <c r="BU11" i="79"/>
  <c r="BL11" i="79"/>
  <c r="AR11" i="79"/>
  <c r="AR17" i="79" s="1"/>
  <c r="AL11" i="79"/>
  <c r="AL21" i="79" s="1"/>
  <c r="AJ11" i="79"/>
  <c r="AJ21" i="79" s="1"/>
  <c r="CA2" i="79" s="1"/>
  <c r="AX33" i="26" s="1"/>
  <c r="AI11" i="79"/>
  <c r="AH11" i="79"/>
  <c r="AH21" i="79" s="1"/>
  <c r="BY2" i="79" s="1"/>
  <c r="AV33" i="26" s="1"/>
  <c r="AG11" i="79"/>
  <c r="AG21" i="79" s="1"/>
  <c r="AJ2" i="79" s="1"/>
  <c r="AF11" i="79"/>
  <c r="O11" i="79"/>
  <c r="AK11" i="79" s="1"/>
  <c r="D6" i="79"/>
  <c r="CB2" i="79"/>
  <c r="AY33" i="26" s="1"/>
  <c r="AP2" i="79"/>
  <c r="M33" i="26" s="1"/>
  <c r="A1" i="79"/>
  <c r="U4" i="79" s="1"/>
  <c r="I51" i="78"/>
  <c r="I50" i="78"/>
  <c r="I49" i="78"/>
  <c r="I48" i="78"/>
  <c r="I45" i="78"/>
  <c r="I44" i="78"/>
  <c r="I43" i="78"/>
  <c r="I42" i="78"/>
  <c r="I39" i="78"/>
  <c r="I38" i="78"/>
  <c r="I37" i="78"/>
  <c r="I36" i="78"/>
  <c r="I33" i="78"/>
  <c r="I32" i="78"/>
  <c r="I31" i="78"/>
  <c r="I30" i="78"/>
  <c r="I27" i="78"/>
  <c r="I26" i="78"/>
  <c r="I25" i="78"/>
  <c r="I24" i="78"/>
  <c r="AL20" i="78"/>
  <c r="AJ20" i="78"/>
  <c r="AI20" i="78"/>
  <c r="AH20" i="78"/>
  <c r="AG20" i="78"/>
  <c r="AF20" i="78"/>
  <c r="O20" i="78"/>
  <c r="AK20" i="78" s="1"/>
  <c r="AM20" i="78" s="1"/>
  <c r="AL19" i="78"/>
  <c r="AJ19" i="78"/>
  <c r="AI19" i="78"/>
  <c r="AH19" i="78"/>
  <c r="AG19" i="78"/>
  <c r="AF19" i="78"/>
  <c r="O19" i="78"/>
  <c r="AK19" i="78" s="1"/>
  <c r="AM19" i="78" s="1"/>
  <c r="AL18" i="78"/>
  <c r="AJ18" i="78"/>
  <c r="AI18" i="78"/>
  <c r="AH18" i="78"/>
  <c r="AG18" i="78"/>
  <c r="AF18" i="78"/>
  <c r="O18" i="78"/>
  <c r="AK18" i="78" s="1"/>
  <c r="AM18" i="78" s="1"/>
  <c r="AL17" i="78"/>
  <c r="AJ17" i="78"/>
  <c r="AI17" i="78"/>
  <c r="AH17" i="78"/>
  <c r="AG17" i="78"/>
  <c r="AF17" i="78"/>
  <c r="O17" i="78"/>
  <c r="AK17" i="78" s="1"/>
  <c r="AM17" i="78" s="1"/>
  <c r="AY16" i="78"/>
  <c r="AX16" i="78"/>
  <c r="AW16" i="78"/>
  <c r="AV16" i="78"/>
  <c r="AU16" i="78"/>
  <c r="AT16" i="78"/>
  <c r="AS16" i="78"/>
  <c r="AR16" i="78"/>
  <c r="AP16" i="78"/>
  <c r="AQ16" i="78" s="1"/>
  <c r="AL16" i="78"/>
  <c r="AJ16" i="78"/>
  <c r="AI16" i="78"/>
  <c r="AH16" i="78"/>
  <c r="AG16" i="78"/>
  <c r="AF16" i="78"/>
  <c r="O16" i="78"/>
  <c r="AK16" i="78" s="1"/>
  <c r="AM16" i="78" s="1"/>
  <c r="AR15" i="78"/>
  <c r="AL15" i="78"/>
  <c r="AJ15" i="78"/>
  <c r="AI15" i="78"/>
  <c r="AH15" i="78"/>
  <c r="AG15" i="78"/>
  <c r="AF15" i="78"/>
  <c r="O15" i="78"/>
  <c r="AK15" i="78" s="1"/>
  <c r="AM15" i="78" s="1"/>
  <c r="BU14" i="78"/>
  <c r="BL14" i="78"/>
  <c r="AR14" i="78"/>
  <c r="AL14" i="78"/>
  <c r="AJ14" i="78"/>
  <c r="AI14" i="78"/>
  <c r="AH14" i="78"/>
  <c r="AG14" i="78"/>
  <c r="AF14" i="78"/>
  <c r="O14" i="78"/>
  <c r="AK14" i="78" s="1"/>
  <c r="AM14" i="78" s="1"/>
  <c r="BU13" i="78"/>
  <c r="BX13" i="78" s="1"/>
  <c r="BL13" i="78"/>
  <c r="AR13" i="78"/>
  <c r="AL13" i="78"/>
  <c r="AJ13" i="78"/>
  <c r="AI13" i="78"/>
  <c r="AH13" i="78"/>
  <c r="AG13" i="78"/>
  <c r="AF13" i="78"/>
  <c r="O13" i="78"/>
  <c r="AK13" i="78" s="1"/>
  <c r="AM13" i="78" s="1"/>
  <c r="BU12" i="78"/>
  <c r="BX12" i="78" s="1"/>
  <c r="BL12" i="78"/>
  <c r="AR12" i="78"/>
  <c r="AL12" i="78"/>
  <c r="AJ12" i="78"/>
  <c r="AI12" i="78"/>
  <c r="AH12" i="78"/>
  <c r="AG12" i="78"/>
  <c r="AF12" i="78"/>
  <c r="O12" i="78"/>
  <c r="AK12" i="78" s="1"/>
  <c r="AM12" i="78" s="1"/>
  <c r="BU11" i="78"/>
  <c r="BL11" i="78"/>
  <c r="BS11" i="78" s="1"/>
  <c r="AR11" i="78"/>
  <c r="AR17" i="78" s="1"/>
  <c r="AP2" i="78" s="1"/>
  <c r="M32" i="26" s="1"/>
  <c r="AL11" i="78"/>
  <c r="AL21" i="78" s="1"/>
  <c r="AJ11" i="78"/>
  <c r="AI11" i="78"/>
  <c r="AI21" i="78" s="1"/>
  <c r="BZ2" i="78" s="1"/>
  <c r="AW32" i="26" s="1"/>
  <c r="AH11" i="78"/>
  <c r="AH21" i="78" s="1"/>
  <c r="BY2" i="78" s="1"/>
  <c r="AV32" i="26" s="1"/>
  <c r="AG11" i="78"/>
  <c r="AG21" i="78" s="1"/>
  <c r="AJ2" i="78" s="1"/>
  <c r="AF11" i="78"/>
  <c r="O11" i="78"/>
  <c r="AK11" i="78" s="1"/>
  <c r="D6" i="78"/>
  <c r="CB2" i="78"/>
  <c r="AY32" i="26" s="1"/>
  <c r="A1" i="78"/>
  <c r="U4" i="78" s="1"/>
  <c r="I51" i="77"/>
  <c r="I50" i="77"/>
  <c r="I49" i="77"/>
  <c r="I48" i="77"/>
  <c r="I45" i="77"/>
  <c r="I44" i="77"/>
  <c r="I43" i="77"/>
  <c r="I42" i="77"/>
  <c r="I39" i="77"/>
  <c r="I38" i="77"/>
  <c r="I37" i="77"/>
  <c r="I36" i="77"/>
  <c r="I33" i="77"/>
  <c r="I32" i="77"/>
  <c r="I31" i="77"/>
  <c r="I30" i="77"/>
  <c r="I27" i="77"/>
  <c r="I26" i="77"/>
  <c r="I25" i="77"/>
  <c r="I24" i="77"/>
  <c r="AL20" i="77"/>
  <c r="AJ20" i="77"/>
  <c r="AI20" i="77"/>
  <c r="AH20" i="77"/>
  <c r="AG20" i="77"/>
  <c r="AF20" i="77"/>
  <c r="O20" i="77"/>
  <c r="AK20" i="77" s="1"/>
  <c r="AM20" i="77" s="1"/>
  <c r="AL19" i="77"/>
  <c r="AJ19" i="77"/>
  <c r="AI19" i="77"/>
  <c r="AH19" i="77"/>
  <c r="AG19" i="77"/>
  <c r="AF19" i="77"/>
  <c r="O19" i="77"/>
  <c r="AK19" i="77" s="1"/>
  <c r="AM19" i="77" s="1"/>
  <c r="AL18" i="77"/>
  <c r="AJ18" i="77"/>
  <c r="AI18" i="77"/>
  <c r="AH18" i="77"/>
  <c r="AG18" i="77"/>
  <c r="AF18" i="77"/>
  <c r="O18" i="77"/>
  <c r="AK18" i="77" s="1"/>
  <c r="AM18" i="77" s="1"/>
  <c r="AL17" i="77"/>
  <c r="AJ17" i="77"/>
  <c r="AI17" i="77"/>
  <c r="AH17" i="77"/>
  <c r="AG17" i="77"/>
  <c r="AF17" i="77"/>
  <c r="O17" i="77"/>
  <c r="AK17" i="77" s="1"/>
  <c r="AM17" i="77" s="1"/>
  <c r="AY16" i="77"/>
  <c r="AX16" i="77"/>
  <c r="AW16" i="77"/>
  <c r="AV16" i="77"/>
  <c r="AU16" i="77"/>
  <c r="AT16" i="77"/>
  <c r="AS16" i="77"/>
  <c r="AR16" i="77"/>
  <c r="AP16" i="77"/>
  <c r="AQ16" i="77" s="1"/>
  <c r="AL16" i="77"/>
  <c r="AJ16" i="77"/>
  <c r="AI16" i="77"/>
  <c r="AH16" i="77"/>
  <c r="AG16" i="77"/>
  <c r="AF16" i="77"/>
  <c r="O16" i="77"/>
  <c r="AK16" i="77" s="1"/>
  <c r="AM16" i="77" s="1"/>
  <c r="AR15" i="77"/>
  <c r="AL15" i="77"/>
  <c r="AJ15" i="77"/>
  <c r="AI15" i="77"/>
  <c r="AH15" i="77"/>
  <c r="AG15" i="77"/>
  <c r="AF15" i="77"/>
  <c r="O15" i="77"/>
  <c r="AK15" i="77" s="1"/>
  <c r="AM15" i="77" s="1"/>
  <c r="BU14" i="77"/>
  <c r="BL14" i="77"/>
  <c r="AR14" i="77"/>
  <c r="AL14" i="77"/>
  <c r="AJ14" i="77"/>
  <c r="AI14" i="77"/>
  <c r="AH14" i="77"/>
  <c r="AG14" i="77"/>
  <c r="AF14" i="77"/>
  <c r="O14" i="77"/>
  <c r="AK14" i="77" s="1"/>
  <c r="AM14" i="77" s="1"/>
  <c r="BU13" i="77"/>
  <c r="BY13" i="77" s="1"/>
  <c r="BL13" i="77"/>
  <c r="AR13" i="77"/>
  <c r="AL13" i="77"/>
  <c r="AJ13" i="77"/>
  <c r="AI13" i="77"/>
  <c r="AH13" i="77"/>
  <c r="AG13" i="77"/>
  <c r="AF13" i="77"/>
  <c r="O13" i="77"/>
  <c r="AK13" i="77" s="1"/>
  <c r="AM13" i="77" s="1"/>
  <c r="BU12" i="77"/>
  <c r="BY12" i="77" s="1"/>
  <c r="BL12" i="77"/>
  <c r="AR12" i="77"/>
  <c r="AL12" i="77"/>
  <c r="AJ12" i="77"/>
  <c r="AI12" i="77"/>
  <c r="AH12" i="77"/>
  <c r="AG12" i="77"/>
  <c r="AF12" i="77"/>
  <c r="O12" i="77"/>
  <c r="AK12" i="77" s="1"/>
  <c r="AM12" i="77" s="1"/>
  <c r="BU11" i="77"/>
  <c r="BL11" i="77"/>
  <c r="BT11" i="77" s="1"/>
  <c r="AR11" i="77"/>
  <c r="AR17" i="77" s="1"/>
  <c r="AL11" i="77"/>
  <c r="AL21" i="77" s="1"/>
  <c r="AJ11" i="77"/>
  <c r="AI11" i="77"/>
  <c r="AI21" i="77" s="1"/>
  <c r="AH11" i="77"/>
  <c r="AH21" i="77" s="1"/>
  <c r="BY2" i="77" s="1"/>
  <c r="AV31" i="26" s="1"/>
  <c r="AG11" i="77"/>
  <c r="AG21" i="77" s="1"/>
  <c r="AJ2" i="77" s="1"/>
  <c r="AF11" i="77"/>
  <c r="O11" i="77"/>
  <c r="AK11" i="77" s="1"/>
  <c r="D6" i="77"/>
  <c r="CB2" i="77"/>
  <c r="AY31" i="26" s="1"/>
  <c r="BZ2" i="77"/>
  <c r="AW31" i="26" s="1"/>
  <c r="AP2" i="77"/>
  <c r="M31" i="26" s="1"/>
  <c r="A1" i="77"/>
  <c r="U4" i="77" s="1"/>
  <c r="I51" i="76"/>
  <c r="I50" i="76"/>
  <c r="I49" i="76"/>
  <c r="I48" i="76"/>
  <c r="I45" i="76"/>
  <c r="I44" i="76"/>
  <c r="I43" i="76"/>
  <c r="I42" i="76"/>
  <c r="I39" i="76"/>
  <c r="I38" i="76"/>
  <c r="I37" i="76"/>
  <c r="I36" i="76"/>
  <c r="I33" i="76"/>
  <c r="I32" i="76"/>
  <c r="I31" i="76"/>
  <c r="I30" i="76"/>
  <c r="I27" i="76"/>
  <c r="I26" i="76"/>
  <c r="I25" i="76"/>
  <c r="I24" i="76"/>
  <c r="AL20" i="76"/>
  <c r="AJ20" i="76"/>
  <c r="AI20" i="76"/>
  <c r="AH20" i="76"/>
  <c r="AG20" i="76"/>
  <c r="AF20" i="76"/>
  <c r="O20" i="76"/>
  <c r="AK20" i="76" s="1"/>
  <c r="AM20" i="76" s="1"/>
  <c r="AL19" i="76"/>
  <c r="AJ19" i="76"/>
  <c r="AI19" i="76"/>
  <c r="AH19" i="76"/>
  <c r="AG19" i="76"/>
  <c r="AF19" i="76"/>
  <c r="O19" i="76"/>
  <c r="AK19" i="76" s="1"/>
  <c r="AM19" i="76" s="1"/>
  <c r="AL18" i="76"/>
  <c r="AJ18" i="76"/>
  <c r="AI18" i="76"/>
  <c r="AH18" i="76"/>
  <c r="AG18" i="76"/>
  <c r="AF18" i="76"/>
  <c r="O18" i="76"/>
  <c r="AK18" i="76" s="1"/>
  <c r="AM18" i="76" s="1"/>
  <c r="AL17" i="76"/>
  <c r="AJ17" i="76"/>
  <c r="AI17" i="76"/>
  <c r="AH17" i="76"/>
  <c r="AG17" i="76"/>
  <c r="AF17" i="76"/>
  <c r="O17" i="76"/>
  <c r="AK17" i="76" s="1"/>
  <c r="AM17" i="76" s="1"/>
  <c r="AY16" i="76"/>
  <c r="AX16" i="76"/>
  <c r="AW16" i="76"/>
  <c r="AV16" i="76"/>
  <c r="AU16" i="76"/>
  <c r="AT16" i="76"/>
  <c r="AS16" i="76"/>
  <c r="AR16" i="76"/>
  <c r="AP16" i="76"/>
  <c r="AQ16" i="76" s="1"/>
  <c r="AL16" i="76"/>
  <c r="AJ16" i="76"/>
  <c r="AI16" i="76"/>
  <c r="AH16" i="76"/>
  <c r="AG16" i="76"/>
  <c r="AF16" i="76"/>
  <c r="O16" i="76"/>
  <c r="AK16" i="76" s="1"/>
  <c r="AM16" i="76" s="1"/>
  <c r="AR15" i="76"/>
  <c r="AL15" i="76"/>
  <c r="AJ15" i="76"/>
  <c r="AI15" i="76"/>
  <c r="AH15" i="76"/>
  <c r="AG15" i="76"/>
  <c r="AF15" i="76"/>
  <c r="O15" i="76"/>
  <c r="AK15" i="76" s="1"/>
  <c r="AM15" i="76" s="1"/>
  <c r="BU14" i="76"/>
  <c r="BL14" i="76"/>
  <c r="AR14" i="76"/>
  <c r="AL14" i="76"/>
  <c r="AJ14" i="76"/>
  <c r="AI14" i="76"/>
  <c r="AH14" i="76"/>
  <c r="AG14" i="76"/>
  <c r="AF14" i="76"/>
  <c r="O14" i="76"/>
  <c r="AK14" i="76" s="1"/>
  <c r="AM14" i="76" s="1"/>
  <c r="BU13" i="76"/>
  <c r="BY13" i="76" s="1"/>
  <c r="BL13" i="76"/>
  <c r="AR13" i="76"/>
  <c r="AL13" i="76"/>
  <c r="AJ13" i="76"/>
  <c r="AI13" i="76"/>
  <c r="AH13" i="76"/>
  <c r="AG13" i="76"/>
  <c r="AF13" i="76"/>
  <c r="O13" i="76"/>
  <c r="AK13" i="76" s="1"/>
  <c r="AM13" i="76" s="1"/>
  <c r="BU12" i="76"/>
  <c r="BL12" i="76"/>
  <c r="AR12" i="76"/>
  <c r="AL12" i="76"/>
  <c r="AJ12" i="76"/>
  <c r="AI12" i="76"/>
  <c r="AH12" i="76"/>
  <c r="AG12" i="76"/>
  <c r="AF12" i="76"/>
  <c r="O12" i="76"/>
  <c r="AK12" i="76" s="1"/>
  <c r="AM12" i="76" s="1"/>
  <c r="BU11" i="76"/>
  <c r="BL11" i="76"/>
  <c r="AR11" i="76"/>
  <c r="AR17" i="76" s="1"/>
  <c r="AL11" i="76"/>
  <c r="AL21" i="76" s="1"/>
  <c r="AJ11" i="76"/>
  <c r="AI11" i="76"/>
  <c r="AI21" i="76" s="1"/>
  <c r="AH11" i="76"/>
  <c r="AH21" i="76" s="1"/>
  <c r="BY2" i="76" s="1"/>
  <c r="AV30" i="26" s="1"/>
  <c r="AG11" i="76"/>
  <c r="AG21" i="76" s="1"/>
  <c r="AJ2" i="76" s="1"/>
  <c r="AF11" i="76"/>
  <c r="O11" i="76"/>
  <c r="AK11" i="76" s="1"/>
  <c r="D6" i="76"/>
  <c r="CB2" i="76"/>
  <c r="AY30" i="26" s="1"/>
  <c r="BZ2" i="76"/>
  <c r="AW30" i="26" s="1"/>
  <c r="AP2" i="76"/>
  <c r="M30" i="26" s="1"/>
  <c r="A1" i="76"/>
  <c r="U4" i="76" s="1"/>
  <c r="I51" i="75"/>
  <c r="I50" i="75"/>
  <c r="I49" i="75"/>
  <c r="I48" i="75"/>
  <c r="I45" i="75"/>
  <c r="I44" i="75"/>
  <c r="I43" i="75"/>
  <c r="I42" i="75"/>
  <c r="I39" i="75"/>
  <c r="I38" i="75"/>
  <c r="I37" i="75"/>
  <c r="I36" i="75"/>
  <c r="I33" i="75"/>
  <c r="I32" i="75"/>
  <c r="I31" i="75"/>
  <c r="I30" i="75"/>
  <c r="I27" i="75"/>
  <c r="I26" i="75"/>
  <c r="I25" i="75"/>
  <c r="I24" i="75"/>
  <c r="AL20" i="75"/>
  <c r="AJ20" i="75"/>
  <c r="AI20" i="75"/>
  <c r="AH20" i="75"/>
  <c r="AG20" i="75"/>
  <c r="AF20" i="75"/>
  <c r="O20" i="75"/>
  <c r="AK20" i="75" s="1"/>
  <c r="AM20" i="75" s="1"/>
  <c r="AL19" i="75"/>
  <c r="AJ19" i="75"/>
  <c r="AI19" i="75"/>
  <c r="AH19" i="75"/>
  <c r="AG19" i="75"/>
  <c r="AF19" i="75"/>
  <c r="O19" i="75"/>
  <c r="AK19" i="75" s="1"/>
  <c r="AM19" i="75" s="1"/>
  <c r="AL18" i="75"/>
  <c r="AJ18" i="75"/>
  <c r="AI18" i="75"/>
  <c r="AH18" i="75"/>
  <c r="AG18" i="75"/>
  <c r="AF18" i="75"/>
  <c r="O18" i="75"/>
  <c r="AK18" i="75" s="1"/>
  <c r="AM18" i="75" s="1"/>
  <c r="AL17" i="75"/>
  <c r="AJ17" i="75"/>
  <c r="AI17" i="75"/>
  <c r="AH17" i="75"/>
  <c r="AG17" i="75"/>
  <c r="AF17" i="75"/>
  <c r="O17" i="75"/>
  <c r="AK17" i="75" s="1"/>
  <c r="AM17" i="75" s="1"/>
  <c r="AY16" i="75"/>
  <c r="AX16" i="75"/>
  <c r="AW16" i="75"/>
  <c r="AV16" i="75"/>
  <c r="AU16" i="75"/>
  <c r="AT16" i="75"/>
  <c r="AS16" i="75"/>
  <c r="AR16" i="75"/>
  <c r="AP16" i="75"/>
  <c r="AQ16" i="75" s="1"/>
  <c r="AL16" i="75"/>
  <c r="AJ16" i="75"/>
  <c r="AI16" i="75"/>
  <c r="AH16" i="75"/>
  <c r="AG16" i="75"/>
  <c r="AF16" i="75"/>
  <c r="O16" i="75"/>
  <c r="AK16" i="75" s="1"/>
  <c r="AM16" i="75" s="1"/>
  <c r="AR15" i="75"/>
  <c r="AL15" i="75"/>
  <c r="AJ15" i="75"/>
  <c r="AI15" i="75"/>
  <c r="AH15" i="75"/>
  <c r="AG15" i="75"/>
  <c r="AF15" i="75"/>
  <c r="O15" i="75"/>
  <c r="AK15" i="75" s="1"/>
  <c r="AM15" i="75" s="1"/>
  <c r="BU14" i="75"/>
  <c r="BL14" i="75"/>
  <c r="AR14" i="75"/>
  <c r="AL14" i="75"/>
  <c r="AJ14" i="75"/>
  <c r="AI14" i="75"/>
  <c r="AH14" i="75"/>
  <c r="AG14" i="75"/>
  <c r="AF14" i="75"/>
  <c r="O14" i="75"/>
  <c r="AK14" i="75" s="1"/>
  <c r="AM14" i="75" s="1"/>
  <c r="BU13" i="75"/>
  <c r="BX13" i="75" s="1"/>
  <c r="BL13" i="75"/>
  <c r="AR13" i="75"/>
  <c r="AL13" i="75"/>
  <c r="AJ13" i="75"/>
  <c r="AI13" i="75"/>
  <c r="AH13" i="75"/>
  <c r="AG13" i="75"/>
  <c r="AF13" i="75"/>
  <c r="O13" i="75"/>
  <c r="AK13" i="75" s="1"/>
  <c r="AM13" i="75" s="1"/>
  <c r="BU12" i="75"/>
  <c r="BX12" i="75" s="1"/>
  <c r="BL12" i="75"/>
  <c r="AR12" i="75"/>
  <c r="AL12" i="75"/>
  <c r="AJ12" i="75"/>
  <c r="AI12" i="75"/>
  <c r="AH12" i="75"/>
  <c r="AG12" i="75"/>
  <c r="AF12" i="75"/>
  <c r="O12" i="75"/>
  <c r="AK12" i="75" s="1"/>
  <c r="AM12" i="75" s="1"/>
  <c r="BU11" i="75"/>
  <c r="BL11" i="75"/>
  <c r="BS11" i="75" s="1"/>
  <c r="AR11" i="75"/>
  <c r="AR17" i="75" s="1"/>
  <c r="AP2" i="75" s="1"/>
  <c r="M29" i="26" s="1"/>
  <c r="AL11" i="75"/>
  <c r="AL21" i="75" s="1"/>
  <c r="AJ11" i="75"/>
  <c r="AI11" i="75"/>
  <c r="AI21" i="75" s="1"/>
  <c r="BZ2" i="75" s="1"/>
  <c r="AW29" i="26" s="1"/>
  <c r="AH11" i="75"/>
  <c r="AH21" i="75" s="1"/>
  <c r="BY2" i="75" s="1"/>
  <c r="AV29" i="26" s="1"/>
  <c r="AG11" i="75"/>
  <c r="AG21" i="75" s="1"/>
  <c r="AJ2" i="75" s="1"/>
  <c r="AF11" i="75"/>
  <c r="O11" i="75"/>
  <c r="AK11" i="75" s="1"/>
  <c r="D6" i="75"/>
  <c r="CB2" i="75"/>
  <c r="AY29" i="26" s="1"/>
  <c r="A1" i="75"/>
  <c r="U4" i="75" s="1"/>
  <c r="I51" i="74"/>
  <c r="I50" i="74"/>
  <c r="I49" i="74"/>
  <c r="I48" i="74"/>
  <c r="I45" i="74"/>
  <c r="I44" i="74"/>
  <c r="I43" i="74"/>
  <c r="I42" i="74"/>
  <c r="I39" i="74"/>
  <c r="I38" i="74"/>
  <c r="I37" i="74"/>
  <c r="I36" i="74"/>
  <c r="I33" i="74"/>
  <c r="I32" i="74"/>
  <c r="I31" i="74"/>
  <c r="I30" i="74"/>
  <c r="I27" i="74"/>
  <c r="I26" i="74"/>
  <c r="I25" i="74"/>
  <c r="I24" i="74"/>
  <c r="AL20" i="74"/>
  <c r="AJ20" i="74"/>
  <c r="AI20" i="74"/>
  <c r="AH20" i="74"/>
  <c r="AG20" i="74"/>
  <c r="AF20" i="74"/>
  <c r="O20" i="74"/>
  <c r="AK20" i="74" s="1"/>
  <c r="AM20" i="74" s="1"/>
  <c r="AL19" i="74"/>
  <c r="AJ19" i="74"/>
  <c r="AI19" i="74"/>
  <c r="AH19" i="74"/>
  <c r="AG19" i="74"/>
  <c r="AF19" i="74"/>
  <c r="O19" i="74"/>
  <c r="AK19" i="74" s="1"/>
  <c r="AM19" i="74" s="1"/>
  <c r="AL18" i="74"/>
  <c r="AJ18" i="74"/>
  <c r="AI18" i="74"/>
  <c r="AH18" i="74"/>
  <c r="AG18" i="74"/>
  <c r="AF18" i="74"/>
  <c r="O18" i="74"/>
  <c r="AK18" i="74" s="1"/>
  <c r="AM18" i="74" s="1"/>
  <c r="AL17" i="74"/>
  <c r="AJ17" i="74"/>
  <c r="AI17" i="74"/>
  <c r="AH17" i="74"/>
  <c r="AG17" i="74"/>
  <c r="AF17" i="74"/>
  <c r="O17" i="74"/>
  <c r="AK17" i="74" s="1"/>
  <c r="AM17" i="74" s="1"/>
  <c r="AY16" i="74"/>
  <c r="AX16" i="74"/>
  <c r="AW16" i="74"/>
  <c r="AV16" i="74"/>
  <c r="AU16" i="74"/>
  <c r="AT16" i="74"/>
  <c r="AS16" i="74"/>
  <c r="AR16" i="74"/>
  <c r="AP16" i="74"/>
  <c r="AQ16" i="74" s="1"/>
  <c r="AL16" i="74"/>
  <c r="AJ16" i="74"/>
  <c r="AI16" i="74"/>
  <c r="AH16" i="74"/>
  <c r="AG16" i="74"/>
  <c r="AF16" i="74"/>
  <c r="O16" i="74"/>
  <c r="AK16" i="74" s="1"/>
  <c r="AM16" i="74" s="1"/>
  <c r="AR15" i="74"/>
  <c r="AL15" i="74"/>
  <c r="AJ15" i="74"/>
  <c r="AI15" i="74"/>
  <c r="AH15" i="74"/>
  <c r="AG15" i="74"/>
  <c r="AF15" i="74"/>
  <c r="O15" i="74"/>
  <c r="AK15" i="74" s="1"/>
  <c r="AM15" i="74" s="1"/>
  <c r="BU14" i="74"/>
  <c r="BL14" i="74"/>
  <c r="AR14" i="74"/>
  <c r="AL14" i="74"/>
  <c r="AJ14" i="74"/>
  <c r="AI14" i="74"/>
  <c r="AH14" i="74"/>
  <c r="AG14" i="74"/>
  <c r="AF14" i="74"/>
  <c r="O14" i="74"/>
  <c r="AK14" i="74" s="1"/>
  <c r="AM14" i="74" s="1"/>
  <c r="BU13" i="74"/>
  <c r="BY13" i="74" s="1"/>
  <c r="BL13" i="74"/>
  <c r="AR13" i="74"/>
  <c r="AL13" i="74"/>
  <c r="AJ13" i="74"/>
  <c r="AI13" i="74"/>
  <c r="AH13" i="74"/>
  <c r="AG13" i="74"/>
  <c r="AF13" i="74"/>
  <c r="O13" i="74"/>
  <c r="AK13" i="74" s="1"/>
  <c r="AM13" i="74" s="1"/>
  <c r="BU12" i="74"/>
  <c r="BL12" i="74"/>
  <c r="AR12" i="74"/>
  <c r="AL12" i="74"/>
  <c r="AJ12" i="74"/>
  <c r="AI12" i="74"/>
  <c r="AH12" i="74"/>
  <c r="AG12" i="74"/>
  <c r="AF12" i="74"/>
  <c r="O12" i="74"/>
  <c r="AK12" i="74" s="1"/>
  <c r="AM12" i="74" s="1"/>
  <c r="BU11" i="74"/>
  <c r="BL11" i="74"/>
  <c r="AR11" i="74"/>
  <c r="AR17" i="74" s="1"/>
  <c r="AL11" i="74"/>
  <c r="AL21" i="74" s="1"/>
  <c r="AJ11" i="74"/>
  <c r="AI11" i="74"/>
  <c r="AH11" i="74"/>
  <c r="AH21" i="74" s="1"/>
  <c r="BY2" i="74" s="1"/>
  <c r="AV28" i="26" s="1"/>
  <c r="AG11" i="74"/>
  <c r="AF11" i="74"/>
  <c r="O11" i="74"/>
  <c r="AK11" i="74" s="1"/>
  <c r="D6" i="74"/>
  <c r="CB2" i="74"/>
  <c r="AY28" i="26" s="1"/>
  <c r="AP2" i="74"/>
  <c r="M28" i="26" s="1"/>
  <c r="A1" i="74"/>
  <c r="U4" i="74" s="1"/>
  <c r="I51" i="73"/>
  <c r="I50" i="73"/>
  <c r="I49" i="73"/>
  <c r="I48" i="73"/>
  <c r="I45" i="73"/>
  <c r="I44" i="73"/>
  <c r="I43" i="73"/>
  <c r="I42" i="73"/>
  <c r="I39" i="73"/>
  <c r="I38" i="73"/>
  <c r="I37" i="73"/>
  <c r="I36" i="73"/>
  <c r="I33" i="73"/>
  <c r="I32" i="73"/>
  <c r="I31" i="73"/>
  <c r="I30" i="73"/>
  <c r="I27" i="73"/>
  <c r="I26" i="73"/>
  <c r="I25" i="73"/>
  <c r="I24" i="73"/>
  <c r="AL20" i="73"/>
  <c r="AJ20" i="73"/>
  <c r="AI20" i="73"/>
  <c r="AH20" i="73"/>
  <c r="AG20" i="73"/>
  <c r="AF20" i="73"/>
  <c r="O20" i="73"/>
  <c r="AK20" i="73" s="1"/>
  <c r="AM20" i="73" s="1"/>
  <c r="AL19" i="73"/>
  <c r="AJ19" i="73"/>
  <c r="AI19" i="73"/>
  <c r="AH19" i="73"/>
  <c r="AG19" i="73"/>
  <c r="AF19" i="73"/>
  <c r="O19" i="73"/>
  <c r="AK19" i="73" s="1"/>
  <c r="AM19" i="73" s="1"/>
  <c r="AL18" i="73"/>
  <c r="AJ18" i="73"/>
  <c r="AI18" i="73"/>
  <c r="AH18" i="73"/>
  <c r="AG18" i="73"/>
  <c r="AF18" i="73"/>
  <c r="O18" i="73"/>
  <c r="AK18" i="73" s="1"/>
  <c r="AM18" i="73" s="1"/>
  <c r="AL17" i="73"/>
  <c r="AJ17" i="73"/>
  <c r="AI17" i="73"/>
  <c r="AH17" i="73"/>
  <c r="AG17" i="73"/>
  <c r="AF17" i="73"/>
  <c r="O17" i="73"/>
  <c r="AK17" i="73" s="1"/>
  <c r="AM17" i="73" s="1"/>
  <c r="AY16" i="73"/>
  <c r="AX16" i="73"/>
  <c r="AW16" i="73"/>
  <c r="AV16" i="73"/>
  <c r="AU16" i="73"/>
  <c r="AT16" i="73"/>
  <c r="AS16" i="73"/>
  <c r="AR16" i="73"/>
  <c r="AP16" i="73"/>
  <c r="AQ16" i="73" s="1"/>
  <c r="AL16" i="73"/>
  <c r="AJ16" i="73"/>
  <c r="AI16" i="73"/>
  <c r="AH16" i="73"/>
  <c r="AG16" i="73"/>
  <c r="AF16" i="73"/>
  <c r="O16" i="73"/>
  <c r="AK16" i="73" s="1"/>
  <c r="AM16" i="73" s="1"/>
  <c r="AR15" i="73"/>
  <c r="AL15" i="73"/>
  <c r="AJ15" i="73"/>
  <c r="AI15" i="73"/>
  <c r="AH15" i="73"/>
  <c r="AG15" i="73"/>
  <c r="AF15" i="73"/>
  <c r="O15" i="73"/>
  <c r="AK15" i="73" s="1"/>
  <c r="AM15" i="73" s="1"/>
  <c r="BU14" i="73"/>
  <c r="BL14" i="73"/>
  <c r="AR14" i="73"/>
  <c r="AL14" i="73"/>
  <c r="AJ14" i="73"/>
  <c r="AI14" i="73"/>
  <c r="AH14" i="73"/>
  <c r="AG14" i="73"/>
  <c r="AF14" i="73"/>
  <c r="O14" i="73"/>
  <c r="AK14" i="73" s="1"/>
  <c r="AM14" i="73" s="1"/>
  <c r="BU13" i="73"/>
  <c r="BL13" i="73"/>
  <c r="AR13" i="73"/>
  <c r="AL13" i="73"/>
  <c r="AJ13" i="73"/>
  <c r="AI13" i="73"/>
  <c r="AH13" i="73"/>
  <c r="AG13" i="73"/>
  <c r="AF13" i="73"/>
  <c r="O13" i="73"/>
  <c r="AK13" i="73" s="1"/>
  <c r="AM13" i="73" s="1"/>
  <c r="BU12" i="73"/>
  <c r="BL12" i="73"/>
  <c r="AR12" i="73"/>
  <c r="AL12" i="73"/>
  <c r="AJ12" i="73"/>
  <c r="AI12" i="73"/>
  <c r="AH12" i="73"/>
  <c r="AG12" i="73"/>
  <c r="AF12" i="73"/>
  <c r="O12" i="73"/>
  <c r="AK12" i="73" s="1"/>
  <c r="AM12" i="73" s="1"/>
  <c r="BU11" i="73"/>
  <c r="BL11" i="73"/>
  <c r="AR11" i="73"/>
  <c r="AR17" i="73" s="1"/>
  <c r="AL11" i="73"/>
  <c r="AL21" i="73" s="1"/>
  <c r="AJ11" i="73"/>
  <c r="AI11" i="73"/>
  <c r="AH11" i="73"/>
  <c r="AH21" i="73" s="1"/>
  <c r="BY2" i="73" s="1"/>
  <c r="AV27" i="26" s="1"/>
  <c r="AG11" i="73"/>
  <c r="AF11" i="73"/>
  <c r="O11" i="73"/>
  <c r="AK11" i="73" s="1"/>
  <c r="D6" i="73"/>
  <c r="CB2" i="73"/>
  <c r="AY27" i="26" s="1"/>
  <c r="AP2" i="73"/>
  <c r="M27" i="26" s="1"/>
  <c r="A1" i="73"/>
  <c r="U4" i="73" s="1"/>
  <c r="I51" i="72"/>
  <c r="I50" i="72"/>
  <c r="I49" i="72"/>
  <c r="I48" i="72"/>
  <c r="I45" i="72"/>
  <c r="I44" i="72"/>
  <c r="I43" i="72"/>
  <c r="I42" i="72"/>
  <c r="I39" i="72"/>
  <c r="I38" i="72"/>
  <c r="I37" i="72"/>
  <c r="I36" i="72"/>
  <c r="I33" i="72"/>
  <c r="I32" i="72"/>
  <c r="I31" i="72"/>
  <c r="I30" i="72"/>
  <c r="I27" i="72"/>
  <c r="I26" i="72"/>
  <c r="I25" i="72"/>
  <c r="I24" i="72"/>
  <c r="AL20" i="72"/>
  <c r="AJ20" i="72"/>
  <c r="AI20" i="72"/>
  <c r="AH20" i="72"/>
  <c r="AG20" i="72"/>
  <c r="AF20" i="72"/>
  <c r="O20" i="72"/>
  <c r="AK20" i="72" s="1"/>
  <c r="AM20" i="72" s="1"/>
  <c r="AL19" i="72"/>
  <c r="AJ19" i="72"/>
  <c r="AI19" i="72"/>
  <c r="AH19" i="72"/>
  <c r="AG19" i="72"/>
  <c r="AF19" i="72"/>
  <c r="O19" i="72"/>
  <c r="AK19" i="72" s="1"/>
  <c r="AM19" i="72" s="1"/>
  <c r="AL18" i="72"/>
  <c r="AJ18" i="72"/>
  <c r="AI18" i="72"/>
  <c r="AH18" i="72"/>
  <c r="AG18" i="72"/>
  <c r="AF18" i="72"/>
  <c r="O18" i="72"/>
  <c r="AK18" i="72" s="1"/>
  <c r="AM18" i="72" s="1"/>
  <c r="AL17" i="72"/>
  <c r="AJ17" i="72"/>
  <c r="AI17" i="72"/>
  <c r="AH17" i="72"/>
  <c r="AG17" i="72"/>
  <c r="AF17" i="72"/>
  <c r="O17" i="72"/>
  <c r="AK17" i="72" s="1"/>
  <c r="AM17" i="72" s="1"/>
  <c r="AY16" i="72"/>
  <c r="AX16" i="72"/>
  <c r="AW16" i="72"/>
  <c r="AV16" i="72"/>
  <c r="AU16" i="72"/>
  <c r="AT16" i="72"/>
  <c r="AS16" i="72"/>
  <c r="AR16" i="72"/>
  <c r="AP16" i="72"/>
  <c r="AQ16" i="72" s="1"/>
  <c r="AL16" i="72"/>
  <c r="AJ16" i="72"/>
  <c r="AI16" i="72"/>
  <c r="AH16" i="72"/>
  <c r="AG16" i="72"/>
  <c r="AF16" i="72"/>
  <c r="O16" i="72"/>
  <c r="AK16" i="72" s="1"/>
  <c r="AM16" i="72" s="1"/>
  <c r="AR15" i="72"/>
  <c r="AL15" i="72"/>
  <c r="AJ15" i="72"/>
  <c r="AI15" i="72"/>
  <c r="AH15" i="72"/>
  <c r="AG15" i="72"/>
  <c r="AF15" i="72"/>
  <c r="O15" i="72"/>
  <c r="AK15" i="72" s="1"/>
  <c r="AM15" i="72" s="1"/>
  <c r="BU14" i="72"/>
  <c r="BL14" i="72"/>
  <c r="AR14" i="72"/>
  <c r="AL14" i="72"/>
  <c r="AJ14" i="72"/>
  <c r="AI14" i="72"/>
  <c r="AH14" i="72"/>
  <c r="AG14" i="72"/>
  <c r="AF14" i="72"/>
  <c r="O14" i="72"/>
  <c r="AK14" i="72" s="1"/>
  <c r="AM14" i="72" s="1"/>
  <c r="BU13" i="72"/>
  <c r="BL13" i="72"/>
  <c r="AR13" i="72"/>
  <c r="AL13" i="72"/>
  <c r="AJ13" i="72"/>
  <c r="AI13" i="72"/>
  <c r="AH13" i="72"/>
  <c r="AG13" i="72"/>
  <c r="AF13" i="72"/>
  <c r="O13" i="72"/>
  <c r="AK13" i="72" s="1"/>
  <c r="AM13" i="72" s="1"/>
  <c r="BU12" i="72"/>
  <c r="BL12" i="72"/>
  <c r="AR12" i="72"/>
  <c r="AL12" i="72"/>
  <c r="AJ12" i="72"/>
  <c r="AI12" i="72"/>
  <c r="AH12" i="72"/>
  <c r="AG12" i="72"/>
  <c r="AF12" i="72"/>
  <c r="O12" i="72"/>
  <c r="AK12" i="72" s="1"/>
  <c r="AM12" i="72" s="1"/>
  <c r="BU11" i="72"/>
  <c r="BL11" i="72"/>
  <c r="AR11" i="72"/>
  <c r="AR17" i="72" s="1"/>
  <c r="AL11" i="72"/>
  <c r="AL21" i="72" s="1"/>
  <c r="AJ11" i="72"/>
  <c r="AJ21" i="72" s="1"/>
  <c r="CA2" i="72" s="1"/>
  <c r="AX26" i="26" s="1"/>
  <c r="AI11" i="72"/>
  <c r="AH11" i="72"/>
  <c r="AH21" i="72" s="1"/>
  <c r="BY2" i="72" s="1"/>
  <c r="AV26" i="26" s="1"/>
  <c r="AG11" i="72"/>
  <c r="AG21" i="72" s="1"/>
  <c r="AJ2" i="72" s="1"/>
  <c r="AF11" i="72"/>
  <c r="O11" i="72"/>
  <c r="AK11" i="72" s="1"/>
  <c r="D6" i="72"/>
  <c r="CB2" i="72"/>
  <c r="AY26" i="26" s="1"/>
  <c r="AP2" i="72"/>
  <c r="M26" i="26" s="1"/>
  <c r="A1" i="72"/>
  <c r="U4" i="72" s="1"/>
  <c r="I51" i="71"/>
  <c r="I50" i="71"/>
  <c r="I49" i="71"/>
  <c r="I48" i="71"/>
  <c r="I45" i="71"/>
  <c r="I44" i="71"/>
  <c r="I43" i="71"/>
  <c r="I42" i="71"/>
  <c r="I39" i="71"/>
  <c r="I38" i="71"/>
  <c r="I37" i="71"/>
  <c r="I36" i="71"/>
  <c r="I33" i="71"/>
  <c r="I32" i="71"/>
  <c r="I31" i="71"/>
  <c r="I30" i="71"/>
  <c r="I27" i="71"/>
  <c r="I26" i="71"/>
  <c r="I25" i="71"/>
  <c r="I24" i="71"/>
  <c r="AL20" i="71"/>
  <c r="AJ20" i="71"/>
  <c r="AI20" i="71"/>
  <c r="AH20" i="71"/>
  <c r="AG20" i="71"/>
  <c r="AF20" i="71"/>
  <c r="O20" i="71"/>
  <c r="AK20" i="71" s="1"/>
  <c r="AM20" i="71" s="1"/>
  <c r="AL19" i="71"/>
  <c r="AJ19" i="71"/>
  <c r="AI19" i="71"/>
  <c r="AH19" i="71"/>
  <c r="AG19" i="71"/>
  <c r="AF19" i="71"/>
  <c r="O19" i="71"/>
  <c r="AK19" i="71" s="1"/>
  <c r="AM19" i="71" s="1"/>
  <c r="AL18" i="71"/>
  <c r="AJ18" i="71"/>
  <c r="AI18" i="71"/>
  <c r="AH18" i="71"/>
  <c r="AG18" i="71"/>
  <c r="AF18" i="71"/>
  <c r="O18" i="71"/>
  <c r="AK18" i="71" s="1"/>
  <c r="AM18" i="71" s="1"/>
  <c r="AL17" i="71"/>
  <c r="AJ17" i="71"/>
  <c r="AI17" i="71"/>
  <c r="AH17" i="71"/>
  <c r="AG17" i="71"/>
  <c r="AF17" i="71"/>
  <c r="O17" i="71"/>
  <c r="AK17" i="71" s="1"/>
  <c r="AM17" i="71" s="1"/>
  <c r="AY16" i="71"/>
  <c r="AX16" i="71"/>
  <c r="AW16" i="71"/>
  <c r="AV16" i="71"/>
  <c r="AU16" i="71"/>
  <c r="AT16" i="71"/>
  <c r="AS16" i="71"/>
  <c r="AR16" i="71"/>
  <c r="AP16" i="71"/>
  <c r="AQ16" i="71" s="1"/>
  <c r="AL16" i="71"/>
  <c r="AJ16" i="71"/>
  <c r="AI16" i="71"/>
  <c r="AH16" i="71"/>
  <c r="AG16" i="71"/>
  <c r="AF16" i="71"/>
  <c r="O16" i="71"/>
  <c r="AK16" i="71" s="1"/>
  <c r="AM16" i="71" s="1"/>
  <c r="AR15" i="71"/>
  <c r="AL15" i="71"/>
  <c r="AJ15" i="71"/>
  <c r="AI15" i="71"/>
  <c r="AH15" i="71"/>
  <c r="AG15" i="71"/>
  <c r="AF15" i="71"/>
  <c r="O15" i="71"/>
  <c r="AK15" i="71" s="1"/>
  <c r="AM15" i="71" s="1"/>
  <c r="BU14" i="71"/>
  <c r="BL14" i="71"/>
  <c r="AR14" i="71"/>
  <c r="AL14" i="71"/>
  <c r="AJ14" i="71"/>
  <c r="AI14" i="71"/>
  <c r="AH14" i="71"/>
  <c r="AG14" i="71"/>
  <c r="AF14" i="71"/>
  <c r="O14" i="71"/>
  <c r="AK14" i="71" s="1"/>
  <c r="AM14" i="71" s="1"/>
  <c r="BU13" i="71"/>
  <c r="BX13" i="71" s="1"/>
  <c r="BL13" i="71"/>
  <c r="AR13" i="71"/>
  <c r="AL13" i="71"/>
  <c r="AJ13" i="71"/>
  <c r="AI13" i="71"/>
  <c r="AH13" i="71"/>
  <c r="AG13" i="71"/>
  <c r="AF13" i="71"/>
  <c r="O13" i="71"/>
  <c r="AK13" i="71" s="1"/>
  <c r="AM13" i="71" s="1"/>
  <c r="BU12" i="71"/>
  <c r="BX12" i="71" s="1"/>
  <c r="BL12" i="71"/>
  <c r="AR12" i="71"/>
  <c r="AL12" i="71"/>
  <c r="AJ12" i="71"/>
  <c r="AI12" i="71"/>
  <c r="AH12" i="71"/>
  <c r="AG12" i="71"/>
  <c r="AF12" i="71"/>
  <c r="O12" i="71"/>
  <c r="AK12" i="71" s="1"/>
  <c r="AM12" i="71" s="1"/>
  <c r="BU11" i="71"/>
  <c r="BL11" i="71"/>
  <c r="BS11" i="71" s="1"/>
  <c r="AR11" i="71"/>
  <c r="AR17" i="71" s="1"/>
  <c r="AP2" i="71" s="1"/>
  <c r="M25" i="26" s="1"/>
  <c r="AL11" i="71"/>
  <c r="AL21" i="71" s="1"/>
  <c r="AJ11" i="71"/>
  <c r="AI11" i="71"/>
  <c r="AI21" i="71" s="1"/>
  <c r="BZ2" i="71" s="1"/>
  <c r="AW25" i="26" s="1"/>
  <c r="AH11" i="71"/>
  <c r="AH21" i="71" s="1"/>
  <c r="BY2" i="71" s="1"/>
  <c r="AV25" i="26" s="1"/>
  <c r="AG11" i="71"/>
  <c r="AG21" i="71" s="1"/>
  <c r="AJ2" i="71" s="1"/>
  <c r="AF11" i="71"/>
  <c r="O11" i="71"/>
  <c r="AK11" i="71" s="1"/>
  <c r="D6" i="71"/>
  <c r="CB2" i="71"/>
  <c r="AY25" i="26" s="1"/>
  <c r="A1" i="71"/>
  <c r="U4" i="71" s="1"/>
  <c r="I51" i="70"/>
  <c r="I50" i="70"/>
  <c r="I49" i="70"/>
  <c r="I48" i="70"/>
  <c r="I45" i="70"/>
  <c r="I44" i="70"/>
  <c r="I43" i="70"/>
  <c r="I42" i="70"/>
  <c r="I39" i="70"/>
  <c r="I38" i="70"/>
  <c r="I37" i="70"/>
  <c r="I36" i="70"/>
  <c r="I33" i="70"/>
  <c r="I32" i="70"/>
  <c r="I31" i="70"/>
  <c r="I30" i="70"/>
  <c r="I27" i="70"/>
  <c r="I26" i="70"/>
  <c r="I25" i="70"/>
  <c r="I24" i="70"/>
  <c r="AL20" i="70"/>
  <c r="AJ20" i="70"/>
  <c r="AI20" i="70"/>
  <c r="AH20" i="70"/>
  <c r="AG20" i="70"/>
  <c r="AF20" i="70"/>
  <c r="O20" i="70"/>
  <c r="AK20" i="70" s="1"/>
  <c r="AM20" i="70" s="1"/>
  <c r="AL19" i="70"/>
  <c r="AJ19" i="70"/>
  <c r="AI19" i="70"/>
  <c r="AH19" i="70"/>
  <c r="AG19" i="70"/>
  <c r="AF19" i="70"/>
  <c r="O19" i="70"/>
  <c r="AK19" i="70" s="1"/>
  <c r="AM19" i="70" s="1"/>
  <c r="AL18" i="70"/>
  <c r="AJ18" i="70"/>
  <c r="AI18" i="70"/>
  <c r="AH18" i="70"/>
  <c r="AG18" i="70"/>
  <c r="AF18" i="70"/>
  <c r="O18" i="70"/>
  <c r="AK18" i="70" s="1"/>
  <c r="AM18" i="70" s="1"/>
  <c r="AL17" i="70"/>
  <c r="AJ17" i="70"/>
  <c r="AI17" i="70"/>
  <c r="AH17" i="70"/>
  <c r="AG17" i="70"/>
  <c r="AF17" i="70"/>
  <c r="O17" i="70"/>
  <c r="AK17" i="70" s="1"/>
  <c r="AM17" i="70" s="1"/>
  <c r="AY16" i="70"/>
  <c r="AX16" i="70"/>
  <c r="AW16" i="70"/>
  <c r="AV16" i="70"/>
  <c r="AU16" i="70"/>
  <c r="AT16" i="70"/>
  <c r="AS16" i="70"/>
  <c r="AR16" i="70"/>
  <c r="AP16" i="70"/>
  <c r="AQ16" i="70" s="1"/>
  <c r="AL16" i="70"/>
  <c r="AJ16" i="70"/>
  <c r="AI16" i="70"/>
  <c r="AH16" i="70"/>
  <c r="AG16" i="70"/>
  <c r="AF16" i="70"/>
  <c r="O16" i="70"/>
  <c r="AK16" i="70" s="1"/>
  <c r="AM16" i="70" s="1"/>
  <c r="AR15" i="70"/>
  <c r="AL15" i="70"/>
  <c r="AJ15" i="70"/>
  <c r="AI15" i="70"/>
  <c r="AH15" i="70"/>
  <c r="AG15" i="70"/>
  <c r="AF15" i="70"/>
  <c r="O15" i="70"/>
  <c r="AK15" i="70" s="1"/>
  <c r="AM15" i="70" s="1"/>
  <c r="BU14" i="70"/>
  <c r="BL14" i="70"/>
  <c r="AR14" i="70"/>
  <c r="AL14" i="70"/>
  <c r="AJ14" i="70"/>
  <c r="AI14" i="70"/>
  <c r="AH14" i="70"/>
  <c r="AG14" i="70"/>
  <c r="AF14" i="70"/>
  <c r="O14" i="70"/>
  <c r="AK14" i="70" s="1"/>
  <c r="AM14" i="70" s="1"/>
  <c r="BU13" i="70"/>
  <c r="BL13" i="70"/>
  <c r="AR13" i="70"/>
  <c r="AL13" i="70"/>
  <c r="AJ13" i="70"/>
  <c r="AI13" i="70"/>
  <c r="AH13" i="70"/>
  <c r="AG13" i="70"/>
  <c r="AF13" i="70"/>
  <c r="O13" i="70"/>
  <c r="AK13" i="70" s="1"/>
  <c r="AM13" i="70" s="1"/>
  <c r="BU12" i="70"/>
  <c r="BY12" i="70" s="1"/>
  <c r="BL12" i="70"/>
  <c r="AR12" i="70"/>
  <c r="AL12" i="70"/>
  <c r="AJ12" i="70"/>
  <c r="AI12" i="70"/>
  <c r="AH12" i="70"/>
  <c r="AG12" i="70"/>
  <c r="AF12" i="70"/>
  <c r="O12" i="70"/>
  <c r="AK12" i="70" s="1"/>
  <c r="AM12" i="70" s="1"/>
  <c r="BU11" i="70"/>
  <c r="BL11" i="70"/>
  <c r="AR11" i="70"/>
  <c r="AR17" i="70" s="1"/>
  <c r="AL11" i="70"/>
  <c r="AL21" i="70" s="1"/>
  <c r="AJ11" i="70"/>
  <c r="AI11" i="70"/>
  <c r="AI21" i="70" s="1"/>
  <c r="AH11" i="70"/>
  <c r="AH21" i="70" s="1"/>
  <c r="BY2" i="70" s="1"/>
  <c r="AV24" i="26" s="1"/>
  <c r="AG11" i="70"/>
  <c r="AF11" i="70"/>
  <c r="O11" i="70"/>
  <c r="AK11" i="70" s="1"/>
  <c r="D6" i="70"/>
  <c r="CB2" i="70"/>
  <c r="AY24" i="26" s="1"/>
  <c r="BZ2" i="70"/>
  <c r="AW24" i="26" s="1"/>
  <c r="AP2" i="70"/>
  <c r="M24" i="26" s="1"/>
  <c r="A1" i="70"/>
  <c r="U4" i="70" s="1"/>
  <c r="I51" i="69"/>
  <c r="I50" i="69"/>
  <c r="I49" i="69"/>
  <c r="I48" i="69"/>
  <c r="I45" i="69"/>
  <c r="I44" i="69"/>
  <c r="I43" i="69"/>
  <c r="I42" i="69"/>
  <c r="I39" i="69"/>
  <c r="I38" i="69"/>
  <c r="I37" i="69"/>
  <c r="I36" i="69"/>
  <c r="I33" i="69"/>
  <c r="I32" i="69"/>
  <c r="I31" i="69"/>
  <c r="I30" i="69"/>
  <c r="I27" i="69"/>
  <c r="I26" i="69"/>
  <c r="I25" i="69"/>
  <c r="I24" i="69"/>
  <c r="AL20" i="69"/>
  <c r="AJ20" i="69"/>
  <c r="AI20" i="69"/>
  <c r="AH20" i="69"/>
  <c r="AG20" i="69"/>
  <c r="AF20" i="69"/>
  <c r="O20" i="69"/>
  <c r="AK20" i="69" s="1"/>
  <c r="AM20" i="69" s="1"/>
  <c r="AL19" i="69"/>
  <c r="AJ19" i="69"/>
  <c r="AI19" i="69"/>
  <c r="AH19" i="69"/>
  <c r="AG19" i="69"/>
  <c r="AF19" i="69"/>
  <c r="O19" i="69"/>
  <c r="AK19" i="69" s="1"/>
  <c r="AM19" i="69" s="1"/>
  <c r="AL18" i="69"/>
  <c r="AJ18" i="69"/>
  <c r="AI18" i="69"/>
  <c r="AH18" i="69"/>
  <c r="AG18" i="69"/>
  <c r="AF18" i="69"/>
  <c r="O18" i="69"/>
  <c r="AK18" i="69" s="1"/>
  <c r="AM18" i="69" s="1"/>
  <c r="AL17" i="69"/>
  <c r="AJ17" i="69"/>
  <c r="AI17" i="69"/>
  <c r="AH17" i="69"/>
  <c r="AG17" i="69"/>
  <c r="AF17" i="69"/>
  <c r="O17" i="69"/>
  <c r="AK17" i="69" s="1"/>
  <c r="AM17" i="69" s="1"/>
  <c r="AY16" i="69"/>
  <c r="AX16" i="69"/>
  <c r="AW16" i="69"/>
  <c r="AV16" i="69"/>
  <c r="AU16" i="69"/>
  <c r="AT16" i="69"/>
  <c r="AS16" i="69"/>
  <c r="AR16" i="69"/>
  <c r="AP16" i="69"/>
  <c r="AQ16" i="69" s="1"/>
  <c r="AL16" i="69"/>
  <c r="AJ16" i="69"/>
  <c r="AI16" i="69"/>
  <c r="AH16" i="69"/>
  <c r="AG16" i="69"/>
  <c r="AF16" i="69"/>
  <c r="O16" i="69"/>
  <c r="AK16" i="69" s="1"/>
  <c r="AM16" i="69" s="1"/>
  <c r="AR15" i="69"/>
  <c r="AL15" i="69"/>
  <c r="AJ15" i="69"/>
  <c r="AI15" i="69"/>
  <c r="AH15" i="69"/>
  <c r="AG15" i="69"/>
  <c r="AF15" i="69"/>
  <c r="O15" i="69"/>
  <c r="AK15" i="69" s="1"/>
  <c r="AM15" i="69" s="1"/>
  <c r="BU14" i="69"/>
  <c r="BL14" i="69"/>
  <c r="AR14" i="69"/>
  <c r="AL14" i="69"/>
  <c r="AJ14" i="69"/>
  <c r="AI14" i="69"/>
  <c r="AH14" i="69"/>
  <c r="AG14" i="69"/>
  <c r="AF14" i="69"/>
  <c r="O14" i="69"/>
  <c r="AK14" i="69" s="1"/>
  <c r="AM14" i="69" s="1"/>
  <c r="BU13" i="69"/>
  <c r="BL13" i="69"/>
  <c r="AR13" i="69"/>
  <c r="AL13" i="69"/>
  <c r="AJ13" i="69"/>
  <c r="AI13" i="69"/>
  <c r="AH13" i="69"/>
  <c r="AG13" i="69"/>
  <c r="AF13" i="69"/>
  <c r="O13" i="69"/>
  <c r="AK13" i="69" s="1"/>
  <c r="AM13" i="69" s="1"/>
  <c r="BU12" i="69"/>
  <c r="BL12" i="69"/>
  <c r="AR12" i="69"/>
  <c r="AL12" i="69"/>
  <c r="AJ12" i="69"/>
  <c r="AI12" i="69"/>
  <c r="AH12" i="69"/>
  <c r="AG12" i="69"/>
  <c r="AF12" i="69"/>
  <c r="O12" i="69"/>
  <c r="AK12" i="69" s="1"/>
  <c r="AM12" i="69" s="1"/>
  <c r="BU11" i="69"/>
  <c r="BL11" i="69"/>
  <c r="AR11" i="69"/>
  <c r="AR17" i="69" s="1"/>
  <c r="AL11" i="69"/>
  <c r="AL21" i="69" s="1"/>
  <c r="AJ11" i="69"/>
  <c r="AI11" i="69"/>
  <c r="AI21" i="69" s="1"/>
  <c r="AH11" i="69"/>
  <c r="AH21" i="69" s="1"/>
  <c r="BY2" i="69" s="1"/>
  <c r="AV23" i="26" s="1"/>
  <c r="AG11" i="69"/>
  <c r="AG21" i="69" s="1"/>
  <c r="AJ2" i="69" s="1"/>
  <c r="AF11" i="69"/>
  <c r="O11" i="69"/>
  <c r="AK11" i="69" s="1"/>
  <c r="D6" i="69"/>
  <c r="CB2" i="69"/>
  <c r="AY23" i="26" s="1"/>
  <c r="BZ2" i="69"/>
  <c r="AW23" i="26" s="1"/>
  <c r="AP2" i="69"/>
  <c r="M23" i="26" s="1"/>
  <c r="A1" i="69"/>
  <c r="U4" i="69" s="1"/>
  <c r="I51" i="68"/>
  <c r="I50" i="68"/>
  <c r="I49" i="68"/>
  <c r="I48" i="68"/>
  <c r="I45" i="68"/>
  <c r="I44" i="68"/>
  <c r="I43" i="68"/>
  <c r="I42" i="68"/>
  <c r="I39" i="68"/>
  <c r="I38" i="68"/>
  <c r="I37" i="68"/>
  <c r="I36" i="68"/>
  <c r="I33" i="68"/>
  <c r="I32" i="68"/>
  <c r="I31" i="68"/>
  <c r="I30" i="68"/>
  <c r="I27" i="68"/>
  <c r="I26" i="68"/>
  <c r="I25" i="68"/>
  <c r="I24" i="68"/>
  <c r="AL20" i="68"/>
  <c r="AJ20" i="68"/>
  <c r="AI20" i="68"/>
  <c r="AH20" i="68"/>
  <c r="AG20" i="68"/>
  <c r="AF20" i="68"/>
  <c r="O20" i="68"/>
  <c r="AK20" i="68" s="1"/>
  <c r="AM20" i="68" s="1"/>
  <c r="AL19" i="68"/>
  <c r="AJ19" i="68"/>
  <c r="AI19" i="68"/>
  <c r="AH19" i="68"/>
  <c r="AG19" i="68"/>
  <c r="AF19" i="68"/>
  <c r="O19" i="68"/>
  <c r="AK19" i="68" s="1"/>
  <c r="AM19" i="68" s="1"/>
  <c r="AL18" i="68"/>
  <c r="AJ18" i="68"/>
  <c r="AI18" i="68"/>
  <c r="AH18" i="68"/>
  <c r="AG18" i="68"/>
  <c r="AF18" i="68"/>
  <c r="O18" i="68"/>
  <c r="AK18" i="68" s="1"/>
  <c r="AM18" i="68" s="1"/>
  <c r="AL17" i="68"/>
  <c r="AJ17" i="68"/>
  <c r="AI17" i="68"/>
  <c r="AH17" i="68"/>
  <c r="AG17" i="68"/>
  <c r="AF17" i="68"/>
  <c r="O17" i="68"/>
  <c r="AK17" i="68" s="1"/>
  <c r="AM17" i="68" s="1"/>
  <c r="AY16" i="68"/>
  <c r="AX16" i="68"/>
  <c r="AW16" i="68"/>
  <c r="AV16" i="68"/>
  <c r="AU16" i="68"/>
  <c r="AT16" i="68"/>
  <c r="AS16" i="68"/>
  <c r="AR16" i="68"/>
  <c r="AP16" i="68"/>
  <c r="AQ16" i="68" s="1"/>
  <c r="AL16" i="68"/>
  <c r="AJ16" i="68"/>
  <c r="AI16" i="68"/>
  <c r="AH16" i="68"/>
  <c r="AG16" i="68"/>
  <c r="AF16" i="68"/>
  <c r="O16" i="68"/>
  <c r="AK16" i="68" s="1"/>
  <c r="AM16" i="68" s="1"/>
  <c r="AR15" i="68"/>
  <c r="AL15" i="68"/>
  <c r="AJ15" i="68"/>
  <c r="AI15" i="68"/>
  <c r="AH15" i="68"/>
  <c r="AG15" i="68"/>
  <c r="AF15" i="68"/>
  <c r="O15" i="68"/>
  <c r="AK15" i="68" s="1"/>
  <c r="AM15" i="68" s="1"/>
  <c r="BU14" i="68"/>
  <c r="BL14" i="68"/>
  <c r="AR14" i="68"/>
  <c r="AL14" i="68"/>
  <c r="AJ14" i="68"/>
  <c r="AI14" i="68"/>
  <c r="AH14" i="68"/>
  <c r="AG14" i="68"/>
  <c r="AF14" i="68"/>
  <c r="O14" i="68"/>
  <c r="AK14" i="68" s="1"/>
  <c r="AM14" i="68" s="1"/>
  <c r="BU13" i="68"/>
  <c r="BL13" i="68"/>
  <c r="AR13" i="68"/>
  <c r="AL13" i="68"/>
  <c r="AJ13" i="68"/>
  <c r="AI13" i="68"/>
  <c r="AH13" i="68"/>
  <c r="AG13" i="68"/>
  <c r="AF13" i="68"/>
  <c r="O13" i="68"/>
  <c r="AK13" i="68" s="1"/>
  <c r="AM13" i="68" s="1"/>
  <c r="BU12" i="68"/>
  <c r="BL12" i="68"/>
  <c r="AR12" i="68"/>
  <c r="AL12" i="68"/>
  <c r="AJ12" i="68"/>
  <c r="AI12" i="68"/>
  <c r="AH12" i="68"/>
  <c r="AG12" i="68"/>
  <c r="AF12" i="68"/>
  <c r="O12" i="68"/>
  <c r="AK12" i="68" s="1"/>
  <c r="AM12" i="68" s="1"/>
  <c r="BU11" i="68"/>
  <c r="BL11" i="68"/>
  <c r="AR11" i="68"/>
  <c r="AR17" i="68" s="1"/>
  <c r="AL11" i="68"/>
  <c r="AL21" i="68" s="1"/>
  <c r="AJ11" i="68"/>
  <c r="AI11" i="68"/>
  <c r="AH11" i="68"/>
  <c r="AH21" i="68" s="1"/>
  <c r="BY2" i="68" s="1"/>
  <c r="AV22" i="26" s="1"/>
  <c r="AG11" i="68"/>
  <c r="AG21" i="68" s="1"/>
  <c r="AJ2" i="68" s="1"/>
  <c r="AF11" i="68"/>
  <c r="O11" i="68"/>
  <c r="AK11" i="68" s="1"/>
  <c r="D6" i="68"/>
  <c r="CB2" i="68"/>
  <c r="AY22" i="26" s="1"/>
  <c r="AP2" i="68"/>
  <c r="M22" i="26" s="1"/>
  <c r="A1" i="68"/>
  <c r="U4" i="68" s="1"/>
  <c r="I51" i="67"/>
  <c r="I50" i="67"/>
  <c r="I49" i="67"/>
  <c r="I48" i="67"/>
  <c r="I45" i="67"/>
  <c r="I44" i="67"/>
  <c r="I43" i="67"/>
  <c r="I42" i="67"/>
  <c r="I39" i="67"/>
  <c r="I38" i="67"/>
  <c r="I37" i="67"/>
  <c r="I36" i="67"/>
  <c r="I33" i="67"/>
  <c r="I32" i="67"/>
  <c r="I31" i="67"/>
  <c r="I30" i="67"/>
  <c r="I27" i="67"/>
  <c r="I26" i="67"/>
  <c r="I25" i="67"/>
  <c r="I24" i="67"/>
  <c r="AL20" i="67"/>
  <c r="AJ20" i="67"/>
  <c r="AI20" i="67"/>
  <c r="AH20" i="67"/>
  <c r="AG20" i="67"/>
  <c r="AF20" i="67"/>
  <c r="O20" i="67"/>
  <c r="AK20" i="67" s="1"/>
  <c r="AM20" i="67" s="1"/>
  <c r="AL19" i="67"/>
  <c r="AJ19" i="67"/>
  <c r="AI19" i="67"/>
  <c r="AH19" i="67"/>
  <c r="AG19" i="67"/>
  <c r="AF19" i="67"/>
  <c r="O19" i="67"/>
  <c r="AK19" i="67" s="1"/>
  <c r="AM19" i="67" s="1"/>
  <c r="AL18" i="67"/>
  <c r="AJ18" i="67"/>
  <c r="AI18" i="67"/>
  <c r="AH18" i="67"/>
  <c r="AG18" i="67"/>
  <c r="AF18" i="67"/>
  <c r="O18" i="67"/>
  <c r="AK18" i="67" s="1"/>
  <c r="AM18" i="67" s="1"/>
  <c r="AL17" i="67"/>
  <c r="AJ17" i="67"/>
  <c r="AI17" i="67"/>
  <c r="AH17" i="67"/>
  <c r="AG17" i="67"/>
  <c r="AF17" i="67"/>
  <c r="O17" i="67"/>
  <c r="AK17" i="67" s="1"/>
  <c r="AM17" i="67" s="1"/>
  <c r="AY16" i="67"/>
  <c r="AX16" i="67"/>
  <c r="AW16" i="67"/>
  <c r="AV16" i="67"/>
  <c r="AU16" i="67"/>
  <c r="AT16" i="67"/>
  <c r="AS16" i="67"/>
  <c r="AR16" i="67"/>
  <c r="AP16" i="67"/>
  <c r="AQ16" i="67" s="1"/>
  <c r="AL16" i="67"/>
  <c r="AJ16" i="67"/>
  <c r="AI16" i="67"/>
  <c r="AH16" i="67"/>
  <c r="AG16" i="67"/>
  <c r="AF16" i="67"/>
  <c r="O16" i="67"/>
  <c r="AK16" i="67" s="1"/>
  <c r="AM16" i="67" s="1"/>
  <c r="AR15" i="67"/>
  <c r="AL15" i="67"/>
  <c r="AJ15" i="67"/>
  <c r="AI15" i="67"/>
  <c r="AH15" i="67"/>
  <c r="AG15" i="67"/>
  <c r="AF15" i="67"/>
  <c r="O15" i="67"/>
  <c r="AK15" i="67" s="1"/>
  <c r="AM15" i="67" s="1"/>
  <c r="BU14" i="67"/>
  <c r="BL14" i="67"/>
  <c r="AR14" i="67"/>
  <c r="AL14" i="67"/>
  <c r="AJ14" i="67"/>
  <c r="AI14" i="67"/>
  <c r="AH14" i="67"/>
  <c r="AG14" i="67"/>
  <c r="AF14" i="67"/>
  <c r="O14" i="67"/>
  <c r="AK14" i="67" s="1"/>
  <c r="AM14" i="67" s="1"/>
  <c r="BU13" i="67"/>
  <c r="BL13" i="67"/>
  <c r="AR13" i="67"/>
  <c r="AL13" i="67"/>
  <c r="AJ13" i="67"/>
  <c r="AI13" i="67"/>
  <c r="AH13" i="67"/>
  <c r="AG13" i="67"/>
  <c r="AF13" i="67"/>
  <c r="O13" i="67"/>
  <c r="AK13" i="67" s="1"/>
  <c r="AM13" i="67" s="1"/>
  <c r="BU12" i="67"/>
  <c r="BL12" i="67"/>
  <c r="AR12" i="67"/>
  <c r="AL12" i="67"/>
  <c r="AJ12" i="67"/>
  <c r="AI12" i="67"/>
  <c r="AH12" i="67"/>
  <c r="AG12" i="67"/>
  <c r="AF12" i="67"/>
  <c r="O12" i="67"/>
  <c r="AK12" i="67" s="1"/>
  <c r="AM12" i="67" s="1"/>
  <c r="BU11" i="67"/>
  <c r="BL11" i="67"/>
  <c r="BP11" i="67" s="1"/>
  <c r="AR11" i="67"/>
  <c r="AR17" i="67" s="1"/>
  <c r="AL11" i="67"/>
  <c r="AL21" i="67" s="1"/>
  <c r="AJ11" i="67"/>
  <c r="AJ21" i="67" s="1"/>
  <c r="CA2" i="67" s="1"/>
  <c r="AX21" i="26" s="1"/>
  <c r="AI11" i="67"/>
  <c r="AI21" i="67" s="1"/>
  <c r="AH11" i="67"/>
  <c r="AH21" i="67" s="1"/>
  <c r="BY2" i="67" s="1"/>
  <c r="AV21" i="26" s="1"/>
  <c r="AG11" i="67"/>
  <c r="AG21" i="67" s="1"/>
  <c r="AJ2" i="67" s="1"/>
  <c r="AF11" i="67"/>
  <c r="O11" i="67"/>
  <c r="AK11" i="67" s="1"/>
  <c r="D6" i="67"/>
  <c r="CB2" i="67"/>
  <c r="AY21" i="26" s="1"/>
  <c r="BZ2" i="67"/>
  <c r="AW21" i="26" s="1"/>
  <c r="AP2" i="67"/>
  <c r="M21" i="26" s="1"/>
  <c r="A1" i="67"/>
  <c r="U4" i="67" s="1"/>
  <c r="I51" i="66"/>
  <c r="I50" i="66"/>
  <c r="I49" i="66"/>
  <c r="I48" i="66"/>
  <c r="I45" i="66"/>
  <c r="I44" i="66"/>
  <c r="I43" i="66"/>
  <c r="I42" i="66"/>
  <c r="I39" i="66"/>
  <c r="I38" i="66"/>
  <c r="I37" i="66"/>
  <c r="I36" i="66"/>
  <c r="I33" i="66"/>
  <c r="I32" i="66"/>
  <c r="I31" i="66"/>
  <c r="I30" i="66"/>
  <c r="I27" i="66"/>
  <c r="I26" i="66"/>
  <c r="I25" i="66"/>
  <c r="I24" i="66"/>
  <c r="AL20" i="66"/>
  <c r="AJ20" i="66"/>
  <c r="AI20" i="66"/>
  <c r="AH20" i="66"/>
  <c r="AG20" i="66"/>
  <c r="AF20" i="66"/>
  <c r="O20" i="66"/>
  <c r="AK20" i="66" s="1"/>
  <c r="AM20" i="66" s="1"/>
  <c r="AL19" i="66"/>
  <c r="AJ19" i="66"/>
  <c r="AI19" i="66"/>
  <c r="AH19" i="66"/>
  <c r="AG19" i="66"/>
  <c r="AF19" i="66"/>
  <c r="O19" i="66"/>
  <c r="AK19" i="66" s="1"/>
  <c r="AM19" i="66" s="1"/>
  <c r="AL18" i="66"/>
  <c r="AJ18" i="66"/>
  <c r="AI18" i="66"/>
  <c r="AH18" i="66"/>
  <c r="AG18" i="66"/>
  <c r="AF18" i="66"/>
  <c r="O18" i="66"/>
  <c r="AK18" i="66" s="1"/>
  <c r="AM18" i="66" s="1"/>
  <c r="AL17" i="66"/>
  <c r="AJ17" i="66"/>
  <c r="AI17" i="66"/>
  <c r="AH17" i="66"/>
  <c r="AG17" i="66"/>
  <c r="AF17" i="66"/>
  <c r="O17" i="66"/>
  <c r="AK17" i="66" s="1"/>
  <c r="AM17" i="66" s="1"/>
  <c r="AY16" i="66"/>
  <c r="AX16" i="66"/>
  <c r="AW16" i="66"/>
  <c r="AV16" i="66"/>
  <c r="AU16" i="66"/>
  <c r="AT16" i="66"/>
  <c r="AS16" i="66"/>
  <c r="AR16" i="66"/>
  <c r="AP16" i="66"/>
  <c r="AQ16" i="66" s="1"/>
  <c r="AL16" i="66"/>
  <c r="AJ16" i="66"/>
  <c r="AI16" i="66"/>
  <c r="AH16" i="66"/>
  <c r="AG16" i="66"/>
  <c r="AF16" i="66"/>
  <c r="O16" i="66"/>
  <c r="AK16" i="66" s="1"/>
  <c r="AM16" i="66" s="1"/>
  <c r="AR15" i="66"/>
  <c r="AL15" i="66"/>
  <c r="AJ15" i="66"/>
  <c r="AI15" i="66"/>
  <c r="AH15" i="66"/>
  <c r="AG15" i="66"/>
  <c r="AF15" i="66"/>
  <c r="O15" i="66"/>
  <c r="AK15" i="66" s="1"/>
  <c r="AM15" i="66" s="1"/>
  <c r="BU14" i="66"/>
  <c r="BL14" i="66"/>
  <c r="AR14" i="66"/>
  <c r="AL14" i="66"/>
  <c r="AJ14" i="66"/>
  <c r="AI14" i="66"/>
  <c r="AH14" i="66"/>
  <c r="AG14" i="66"/>
  <c r="AF14" i="66"/>
  <c r="O14" i="66"/>
  <c r="AK14" i="66" s="1"/>
  <c r="AM14" i="66" s="1"/>
  <c r="BU13" i="66"/>
  <c r="BL13" i="66"/>
  <c r="AR13" i="66"/>
  <c r="AL13" i="66"/>
  <c r="AJ13" i="66"/>
  <c r="AI13" i="66"/>
  <c r="AH13" i="66"/>
  <c r="AG13" i="66"/>
  <c r="AF13" i="66"/>
  <c r="O13" i="66"/>
  <c r="AK13" i="66" s="1"/>
  <c r="AM13" i="66" s="1"/>
  <c r="BU12" i="66"/>
  <c r="BL12" i="66"/>
  <c r="AR12" i="66"/>
  <c r="AL12" i="66"/>
  <c r="AJ12" i="66"/>
  <c r="AI12" i="66"/>
  <c r="AH12" i="66"/>
  <c r="AG12" i="66"/>
  <c r="AF12" i="66"/>
  <c r="O12" i="66"/>
  <c r="AK12" i="66" s="1"/>
  <c r="AM12" i="66" s="1"/>
  <c r="BU11" i="66"/>
  <c r="BL11" i="66"/>
  <c r="AR11" i="66"/>
  <c r="AR17" i="66" s="1"/>
  <c r="AL11" i="66"/>
  <c r="AL21" i="66" s="1"/>
  <c r="AJ11" i="66"/>
  <c r="AI11" i="66"/>
  <c r="AH11" i="66"/>
  <c r="AH21" i="66" s="1"/>
  <c r="BY2" i="66" s="1"/>
  <c r="AV20" i="26" s="1"/>
  <c r="AG11" i="66"/>
  <c r="AG21" i="66" s="1"/>
  <c r="AJ2" i="66" s="1"/>
  <c r="AF11" i="66"/>
  <c r="O11" i="66"/>
  <c r="AK11" i="66" s="1"/>
  <c r="D6" i="66"/>
  <c r="CB2" i="66"/>
  <c r="AY20" i="26" s="1"/>
  <c r="AP2" i="66"/>
  <c r="M20" i="26" s="1"/>
  <c r="A1" i="66"/>
  <c r="U4" i="66" s="1"/>
  <c r="I51" i="65"/>
  <c r="I50" i="65"/>
  <c r="I49" i="65"/>
  <c r="I48" i="65"/>
  <c r="I45" i="65"/>
  <c r="I44" i="65"/>
  <c r="I43" i="65"/>
  <c r="I42" i="65"/>
  <c r="I39" i="65"/>
  <c r="I38" i="65"/>
  <c r="I37" i="65"/>
  <c r="I36" i="65"/>
  <c r="I33" i="65"/>
  <c r="I32" i="65"/>
  <c r="I31" i="65"/>
  <c r="I30" i="65"/>
  <c r="I27" i="65"/>
  <c r="I26" i="65"/>
  <c r="I25" i="65"/>
  <c r="I24" i="65"/>
  <c r="AL20" i="65"/>
  <c r="AJ20" i="65"/>
  <c r="AI20" i="65"/>
  <c r="AH20" i="65"/>
  <c r="AG20" i="65"/>
  <c r="AF20" i="65"/>
  <c r="O20" i="65"/>
  <c r="AK20" i="65" s="1"/>
  <c r="AM20" i="65" s="1"/>
  <c r="AL19" i="65"/>
  <c r="AJ19" i="65"/>
  <c r="AI19" i="65"/>
  <c r="AH19" i="65"/>
  <c r="AG19" i="65"/>
  <c r="AF19" i="65"/>
  <c r="O19" i="65"/>
  <c r="AK19" i="65" s="1"/>
  <c r="AM19" i="65" s="1"/>
  <c r="AL18" i="65"/>
  <c r="AJ18" i="65"/>
  <c r="AI18" i="65"/>
  <c r="AH18" i="65"/>
  <c r="AG18" i="65"/>
  <c r="AF18" i="65"/>
  <c r="O18" i="65"/>
  <c r="AK18" i="65" s="1"/>
  <c r="AM18" i="65" s="1"/>
  <c r="AL17" i="65"/>
  <c r="AJ17" i="65"/>
  <c r="AI17" i="65"/>
  <c r="AH17" i="65"/>
  <c r="AG17" i="65"/>
  <c r="AF17" i="65"/>
  <c r="O17" i="65"/>
  <c r="AK17" i="65" s="1"/>
  <c r="AM17" i="65" s="1"/>
  <c r="AY16" i="65"/>
  <c r="AX16" i="65"/>
  <c r="AW16" i="65"/>
  <c r="AV16" i="65"/>
  <c r="AU16" i="65"/>
  <c r="AT16" i="65"/>
  <c r="AS16" i="65"/>
  <c r="AR16" i="65"/>
  <c r="AP16" i="65"/>
  <c r="AQ16" i="65" s="1"/>
  <c r="AL16" i="65"/>
  <c r="AJ16" i="65"/>
  <c r="AI16" i="65"/>
  <c r="AH16" i="65"/>
  <c r="AG16" i="65"/>
  <c r="AF16" i="65"/>
  <c r="O16" i="65"/>
  <c r="AK16" i="65" s="1"/>
  <c r="AM16" i="65" s="1"/>
  <c r="AR15" i="65"/>
  <c r="AL15" i="65"/>
  <c r="AJ15" i="65"/>
  <c r="AI15" i="65"/>
  <c r="AH15" i="65"/>
  <c r="AG15" i="65"/>
  <c r="AF15" i="65"/>
  <c r="O15" i="65"/>
  <c r="AK15" i="65" s="1"/>
  <c r="AM15" i="65" s="1"/>
  <c r="BU14" i="65"/>
  <c r="BL14" i="65"/>
  <c r="AR14" i="65"/>
  <c r="AL14" i="65"/>
  <c r="AJ14" i="65"/>
  <c r="AI14" i="65"/>
  <c r="AH14" i="65"/>
  <c r="AG14" i="65"/>
  <c r="AF14" i="65"/>
  <c r="O14" i="65"/>
  <c r="AK14" i="65" s="1"/>
  <c r="AM14" i="65" s="1"/>
  <c r="BU13" i="65"/>
  <c r="BY13" i="65" s="1"/>
  <c r="BL13" i="65"/>
  <c r="AR13" i="65"/>
  <c r="AL13" i="65"/>
  <c r="AJ13" i="65"/>
  <c r="AI13" i="65"/>
  <c r="AH13" i="65"/>
  <c r="AG13" i="65"/>
  <c r="AF13" i="65"/>
  <c r="O13" i="65"/>
  <c r="AK13" i="65" s="1"/>
  <c r="AM13" i="65" s="1"/>
  <c r="BU12" i="65"/>
  <c r="BL12" i="65"/>
  <c r="AR12" i="65"/>
  <c r="AL12" i="65"/>
  <c r="AJ12" i="65"/>
  <c r="AI12" i="65"/>
  <c r="AH12" i="65"/>
  <c r="AG12" i="65"/>
  <c r="AF12" i="65"/>
  <c r="O12" i="65"/>
  <c r="AK12" i="65" s="1"/>
  <c r="AM12" i="65" s="1"/>
  <c r="BU11" i="65"/>
  <c r="BL11" i="65"/>
  <c r="AR11" i="65"/>
  <c r="AR17" i="65" s="1"/>
  <c r="AL11" i="65"/>
  <c r="AL21" i="65" s="1"/>
  <c r="AJ11" i="65"/>
  <c r="AI11" i="65"/>
  <c r="AH11" i="65"/>
  <c r="AH21" i="65" s="1"/>
  <c r="BY2" i="65" s="1"/>
  <c r="AV19" i="26" s="1"/>
  <c r="AG11" i="65"/>
  <c r="AG21" i="65" s="1"/>
  <c r="AJ2" i="65" s="1"/>
  <c r="AF11" i="65"/>
  <c r="AF21" i="65" s="1"/>
  <c r="AK2" i="65" s="1"/>
  <c r="O11" i="65"/>
  <c r="AK11" i="65" s="1"/>
  <c r="D6" i="65"/>
  <c r="CB2" i="65"/>
  <c r="AY19" i="26" s="1"/>
  <c r="AP2" i="65"/>
  <c r="M19" i="26" s="1"/>
  <c r="A1" i="65"/>
  <c r="U4" i="65" s="1"/>
  <c r="I51" i="64"/>
  <c r="I50" i="64"/>
  <c r="I49" i="64"/>
  <c r="I48" i="64"/>
  <c r="I45" i="64"/>
  <c r="I44" i="64"/>
  <c r="I43" i="64"/>
  <c r="I42" i="64"/>
  <c r="I39" i="64"/>
  <c r="I38" i="64"/>
  <c r="I37" i="64"/>
  <c r="I36" i="64"/>
  <c r="I33" i="64"/>
  <c r="I32" i="64"/>
  <c r="I31" i="64"/>
  <c r="I30" i="64"/>
  <c r="I27" i="64"/>
  <c r="I26" i="64"/>
  <c r="I25" i="64"/>
  <c r="I24" i="64"/>
  <c r="AL20" i="64"/>
  <c r="AJ20" i="64"/>
  <c r="AI20" i="64"/>
  <c r="AH20" i="64"/>
  <c r="AG20" i="64"/>
  <c r="AF20" i="64"/>
  <c r="O20" i="64"/>
  <c r="AK20" i="64" s="1"/>
  <c r="AM20" i="64" s="1"/>
  <c r="AL19" i="64"/>
  <c r="AJ19" i="64"/>
  <c r="AI19" i="64"/>
  <c r="AH19" i="64"/>
  <c r="AG19" i="64"/>
  <c r="AF19" i="64"/>
  <c r="O19" i="64"/>
  <c r="AK19" i="64" s="1"/>
  <c r="AM19" i="64" s="1"/>
  <c r="AL18" i="64"/>
  <c r="AJ18" i="64"/>
  <c r="AI18" i="64"/>
  <c r="AH18" i="64"/>
  <c r="AG18" i="64"/>
  <c r="AF18" i="64"/>
  <c r="O18" i="64"/>
  <c r="AK18" i="64" s="1"/>
  <c r="AM18" i="64" s="1"/>
  <c r="AL17" i="64"/>
  <c r="AJ17" i="64"/>
  <c r="AI17" i="64"/>
  <c r="AH17" i="64"/>
  <c r="AG17" i="64"/>
  <c r="AF17" i="64"/>
  <c r="O17" i="64"/>
  <c r="AK17" i="64" s="1"/>
  <c r="AM17" i="64" s="1"/>
  <c r="AY16" i="64"/>
  <c r="AX16" i="64"/>
  <c r="AW16" i="64"/>
  <c r="AV16" i="64"/>
  <c r="AU16" i="64"/>
  <c r="AT16" i="64"/>
  <c r="AS16" i="64"/>
  <c r="AR16" i="64"/>
  <c r="AP16" i="64"/>
  <c r="AQ16" i="64" s="1"/>
  <c r="AL16" i="64"/>
  <c r="AJ16" i="64"/>
  <c r="AI16" i="64"/>
  <c r="AH16" i="64"/>
  <c r="AG16" i="64"/>
  <c r="AF16" i="64"/>
  <c r="O16" i="64"/>
  <c r="AK16" i="64" s="1"/>
  <c r="AM16" i="64" s="1"/>
  <c r="AR15" i="64"/>
  <c r="AL15" i="64"/>
  <c r="AJ15" i="64"/>
  <c r="AI15" i="64"/>
  <c r="AH15" i="64"/>
  <c r="AG15" i="64"/>
  <c r="AF15" i="64"/>
  <c r="O15" i="64"/>
  <c r="AK15" i="64" s="1"/>
  <c r="AM15" i="64" s="1"/>
  <c r="BU14" i="64"/>
  <c r="BL14" i="64"/>
  <c r="AR14" i="64"/>
  <c r="AL14" i="64"/>
  <c r="AJ14" i="64"/>
  <c r="AI14" i="64"/>
  <c r="AH14" i="64"/>
  <c r="AG14" i="64"/>
  <c r="AF14" i="64"/>
  <c r="O14" i="64"/>
  <c r="AK14" i="64" s="1"/>
  <c r="AM14" i="64" s="1"/>
  <c r="BU13" i="64"/>
  <c r="BL13" i="64"/>
  <c r="AR13" i="64"/>
  <c r="AL13" i="64"/>
  <c r="AJ13" i="64"/>
  <c r="AI13" i="64"/>
  <c r="AH13" i="64"/>
  <c r="AG13" i="64"/>
  <c r="AF13" i="64"/>
  <c r="O13" i="64"/>
  <c r="AK13" i="64" s="1"/>
  <c r="AM13" i="64" s="1"/>
  <c r="BU12" i="64"/>
  <c r="BL12" i="64"/>
  <c r="AR12" i="64"/>
  <c r="AL12" i="64"/>
  <c r="AJ12" i="64"/>
  <c r="AI12" i="64"/>
  <c r="AH12" i="64"/>
  <c r="AG12" i="64"/>
  <c r="AF12" i="64"/>
  <c r="O12" i="64"/>
  <c r="AK12" i="64" s="1"/>
  <c r="AM12" i="64" s="1"/>
  <c r="BU11" i="64"/>
  <c r="BL11" i="64"/>
  <c r="AR11" i="64"/>
  <c r="AR17" i="64" s="1"/>
  <c r="AL11" i="64"/>
  <c r="AL21" i="64" s="1"/>
  <c r="AJ11" i="64"/>
  <c r="AI11" i="64"/>
  <c r="AH11" i="64"/>
  <c r="AH21" i="64" s="1"/>
  <c r="BY2" i="64" s="1"/>
  <c r="AV18" i="26" s="1"/>
  <c r="AG11" i="64"/>
  <c r="AF11" i="64"/>
  <c r="O11" i="64"/>
  <c r="AK11" i="64" s="1"/>
  <c r="D6" i="64"/>
  <c r="CB2" i="64"/>
  <c r="AY18" i="26" s="1"/>
  <c r="AP2" i="64"/>
  <c r="M18" i="26" s="1"/>
  <c r="A1" i="64"/>
  <c r="U4" i="64" s="1"/>
  <c r="E31" i="64" s="1"/>
  <c r="AT12" i="64" s="1"/>
  <c r="I51" i="63"/>
  <c r="I50" i="63"/>
  <c r="I49" i="63"/>
  <c r="I48" i="63"/>
  <c r="I45" i="63"/>
  <c r="I44" i="63"/>
  <c r="I43" i="63"/>
  <c r="I42" i="63"/>
  <c r="I39" i="63"/>
  <c r="I38" i="63"/>
  <c r="I37" i="63"/>
  <c r="I36" i="63"/>
  <c r="I33" i="63"/>
  <c r="I32" i="63"/>
  <c r="I31" i="63"/>
  <c r="I30" i="63"/>
  <c r="I27" i="63"/>
  <c r="I26" i="63"/>
  <c r="I25" i="63"/>
  <c r="I24" i="63"/>
  <c r="AL20" i="63"/>
  <c r="AJ20" i="63"/>
  <c r="AI20" i="63"/>
  <c r="AH20" i="63"/>
  <c r="AG20" i="63"/>
  <c r="AF20" i="63"/>
  <c r="O20" i="63"/>
  <c r="AK20" i="63" s="1"/>
  <c r="AM20" i="63" s="1"/>
  <c r="AL19" i="63"/>
  <c r="AJ19" i="63"/>
  <c r="AI19" i="63"/>
  <c r="AH19" i="63"/>
  <c r="AG19" i="63"/>
  <c r="AF19" i="63"/>
  <c r="O19" i="63"/>
  <c r="AK19" i="63" s="1"/>
  <c r="AM19" i="63" s="1"/>
  <c r="AL18" i="63"/>
  <c r="AJ18" i="63"/>
  <c r="AI18" i="63"/>
  <c r="AH18" i="63"/>
  <c r="AG18" i="63"/>
  <c r="AF18" i="63"/>
  <c r="O18" i="63"/>
  <c r="AK18" i="63" s="1"/>
  <c r="AM18" i="63" s="1"/>
  <c r="AL17" i="63"/>
  <c r="AJ17" i="63"/>
  <c r="AI17" i="63"/>
  <c r="AH17" i="63"/>
  <c r="AG17" i="63"/>
  <c r="AF17" i="63"/>
  <c r="O17" i="63"/>
  <c r="AK17" i="63" s="1"/>
  <c r="AM17" i="63" s="1"/>
  <c r="AY16" i="63"/>
  <c r="AX16" i="63"/>
  <c r="AW16" i="63"/>
  <c r="AV16" i="63"/>
  <c r="AU16" i="63"/>
  <c r="AT16" i="63"/>
  <c r="AS16" i="63"/>
  <c r="AR16" i="63"/>
  <c r="AP16" i="63"/>
  <c r="AQ16" i="63" s="1"/>
  <c r="AL16" i="63"/>
  <c r="AJ16" i="63"/>
  <c r="AI16" i="63"/>
  <c r="AH16" i="63"/>
  <c r="AG16" i="63"/>
  <c r="AF16" i="63"/>
  <c r="O16" i="63"/>
  <c r="AK16" i="63" s="1"/>
  <c r="AM16" i="63" s="1"/>
  <c r="AR15" i="63"/>
  <c r="AL15" i="63"/>
  <c r="AJ15" i="63"/>
  <c r="AI15" i="63"/>
  <c r="AH15" i="63"/>
  <c r="AG15" i="63"/>
  <c r="AF15" i="63"/>
  <c r="O15" i="63"/>
  <c r="AK15" i="63" s="1"/>
  <c r="AM15" i="63" s="1"/>
  <c r="BU14" i="63"/>
  <c r="BL14" i="63"/>
  <c r="AR14" i="63"/>
  <c r="AL14" i="63"/>
  <c r="AJ14" i="63"/>
  <c r="AI14" i="63"/>
  <c r="AH14" i="63"/>
  <c r="AG14" i="63"/>
  <c r="AF14" i="63"/>
  <c r="O14" i="63"/>
  <c r="AK14" i="63" s="1"/>
  <c r="AM14" i="63" s="1"/>
  <c r="BU13" i="63"/>
  <c r="BL13" i="63"/>
  <c r="AR13" i="63"/>
  <c r="AL13" i="63"/>
  <c r="AJ13" i="63"/>
  <c r="AI13" i="63"/>
  <c r="AH13" i="63"/>
  <c r="AG13" i="63"/>
  <c r="AF13" i="63"/>
  <c r="O13" i="63"/>
  <c r="AK13" i="63" s="1"/>
  <c r="AM13" i="63" s="1"/>
  <c r="BU12" i="63"/>
  <c r="BL12" i="63"/>
  <c r="AR12" i="63"/>
  <c r="AL12" i="63"/>
  <c r="AJ12" i="63"/>
  <c r="AI12" i="63"/>
  <c r="AH12" i="63"/>
  <c r="AG12" i="63"/>
  <c r="AF12" i="63"/>
  <c r="O12" i="63"/>
  <c r="AK12" i="63" s="1"/>
  <c r="AM12" i="63" s="1"/>
  <c r="BU11" i="63"/>
  <c r="BL11" i="63"/>
  <c r="AR11" i="63"/>
  <c r="AR17" i="63" s="1"/>
  <c r="AL11" i="63"/>
  <c r="AL21" i="63" s="1"/>
  <c r="AJ11" i="63"/>
  <c r="AJ21" i="63" s="1"/>
  <c r="CA2" i="63" s="1"/>
  <c r="AX17" i="26" s="1"/>
  <c r="AI11" i="63"/>
  <c r="AH11" i="63"/>
  <c r="AH21" i="63" s="1"/>
  <c r="BY2" i="63" s="1"/>
  <c r="AV17" i="26" s="1"/>
  <c r="AG11" i="63"/>
  <c r="AG21" i="63" s="1"/>
  <c r="AJ2" i="63" s="1"/>
  <c r="AF11" i="63"/>
  <c r="O11" i="63"/>
  <c r="AK11" i="63" s="1"/>
  <c r="D6" i="63"/>
  <c r="CB2" i="63"/>
  <c r="AY17" i="26" s="1"/>
  <c r="AP2" i="63"/>
  <c r="M17" i="26" s="1"/>
  <c r="A1" i="63"/>
  <c r="U4" i="63" s="1"/>
  <c r="I51" i="62"/>
  <c r="I50" i="62"/>
  <c r="I49" i="62"/>
  <c r="I48" i="62"/>
  <c r="I45" i="62"/>
  <c r="I44" i="62"/>
  <c r="I43" i="62"/>
  <c r="I42" i="62"/>
  <c r="I39" i="62"/>
  <c r="I38" i="62"/>
  <c r="I37" i="62"/>
  <c r="I36" i="62"/>
  <c r="I33" i="62"/>
  <c r="I32" i="62"/>
  <c r="I31" i="62"/>
  <c r="I30" i="62"/>
  <c r="I27" i="62"/>
  <c r="I26" i="62"/>
  <c r="I25" i="62"/>
  <c r="I24" i="62"/>
  <c r="AL20" i="62"/>
  <c r="AJ20" i="62"/>
  <c r="AI20" i="62"/>
  <c r="AH20" i="62"/>
  <c r="AG20" i="62"/>
  <c r="AF20" i="62"/>
  <c r="O20" i="62"/>
  <c r="AK20" i="62" s="1"/>
  <c r="AM20" i="62" s="1"/>
  <c r="AL19" i="62"/>
  <c r="AJ19" i="62"/>
  <c r="AI19" i="62"/>
  <c r="AH19" i="62"/>
  <c r="AG19" i="62"/>
  <c r="AF19" i="62"/>
  <c r="O19" i="62"/>
  <c r="AK19" i="62" s="1"/>
  <c r="AM19" i="62" s="1"/>
  <c r="AL18" i="62"/>
  <c r="AJ18" i="62"/>
  <c r="AI18" i="62"/>
  <c r="AH18" i="62"/>
  <c r="AG18" i="62"/>
  <c r="AF18" i="62"/>
  <c r="O18" i="62"/>
  <c r="AK18" i="62" s="1"/>
  <c r="AM18" i="62" s="1"/>
  <c r="AL17" i="62"/>
  <c r="AJ17" i="62"/>
  <c r="AI17" i="62"/>
  <c r="AH17" i="62"/>
  <c r="AG17" i="62"/>
  <c r="AF17" i="62"/>
  <c r="O17" i="62"/>
  <c r="AK17" i="62" s="1"/>
  <c r="AM17" i="62" s="1"/>
  <c r="AY16" i="62"/>
  <c r="AX16" i="62"/>
  <c r="AW16" i="62"/>
  <c r="AV16" i="62"/>
  <c r="AU16" i="62"/>
  <c r="AT16" i="62"/>
  <c r="AS16" i="62"/>
  <c r="AR16" i="62"/>
  <c r="AP16" i="62"/>
  <c r="AQ16" i="62" s="1"/>
  <c r="AL16" i="62"/>
  <c r="AJ16" i="62"/>
  <c r="AI16" i="62"/>
  <c r="AH16" i="62"/>
  <c r="AG16" i="62"/>
  <c r="AF16" i="62"/>
  <c r="O16" i="62"/>
  <c r="AK16" i="62" s="1"/>
  <c r="AM16" i="62" s="1"/>
  <c r="AR15" i="62"/>
  <c r="AL15" i="62"/>
  <c r="AJ15" i="62"/>
  <c r="AI15" i="62"/>
  <c r="AH15" i="62"/>
  <c r="AG15" i="62"/>
  <c r="AF15" i="62"/>
  <c r="O15" i="62"/>
  <c r="AK15" i="62" s="1"/>
  <c r="AM15" i="62" s="1"/>
  <c r="BU14" i="62"/>
  <c r="BL14" i="62"/>
  <c r="AR14" i="62"/>
  <c r="AL14" i="62"/>
  <c r="AJ14" i="62"/>
  <c r="AI14" i="62"/>
  <c r="AH14" i="62"/>
  <c r="AG14" i="62"/>
  <c r="AF14" i="62"/>
  <c r="O14" i="62"/>
  <c r="AK14" i="62" s="1"/>
  <c r="AM14" i="62" s="1"/>
  <c r="BU13" i="62"/>
  <c r="BY13" i="62" s="1"/>
  <c r="BL13" i="62"/>
  <c r="AR13" i="62"/>
  <c r="AL13" i="62"/>
  <c r="AJ13" i="62"/>
  <c r="AI13" i="62"/>
  <c r="AH13" i="62"/>
  <c r="AG13" i="62"/>
  <c r="AF13" i="62"/>
  <c r="O13" i="62"/>
  <c r="AK13" i="62" s="1"/>
  <c r="AM13" i="62" s="1"/>
  <c r="BU12" i="62"/>
  <c r="BL12" i="62"/>
  <c r="AR12" i="62"/>
  <c r="AL12" i="62"/>
  <c r="AJ12" i="62"/>
  <c r="AI12" i="62"/>
  <c r="AH12" i="62"/>
  <c r="AG12" i="62"/>
  <c r="AF12" i="62"/>
  <c r="O12" i="62"/>
  <c r="AK12" i="62" s="1"/>
  <c r="AM12" i="62" s="1"/>
  <c r="BU11" i="62"/>
  <c r="BL11" i="62"/>
  <c r="BT11" i="62" s="1"/>
  <c r="AR11" i="62"/>
  <c r="AR17" i="62" s="1"/>
  <c r="AL11" i="62"/>
  <c r="AL21" i="62" s="1"/>
  <c r="AJ11" i="62"/>
  <c r="AI11" i="62"/>
  <c r="AH11" i="62"/>
  <c r="AH21" i="62" s="1"/>
  <c r="BY2" i="62" s="1"/>
  <c r="AV16" i="26" s="1"/>
  <c r="AG11" i="62"/>
  <c r="AG21" i="62" s="1"/>
  <c r="AJ2" i="62" s="1"/>
  <c r="AF11" i="62"/>
  <c r="O11" i="62"/>
  <c r="AK11" i="62" s="1"/>
  <c r="D6" i="62"/>
  <c r="CB2" i="62"/>
  <c r="AY16" i="26" s="1"/>
  <c r="AP2" i="62"/>
  <c r="M16" i="26" s="1"/>
  <c r="A1" i="62"/>
  <c r="U4" i="62" s="1"/>
  <c r="I51" i="61"/>
  <c r="I50" i="61"/>
  <c r="I49" i="61"/>
  <c r="I48" i="61"/>
  <c r="I45" i="61"/>
  <c r="I44" i="61"/>
  <c r="I43" i="61"/>
  <c r="I42" i="61"/>
  <c r="I39" i="61"/>
  <c r="I38" i="61"/>
  <c r="I37" i="61"/>
  <c r="I36" i="61"/>
  <c r="I33" i="61"/>
  <c r="I32" i="61"/>
  <c r="I31" i="61"/>
  <c r="I30" i="61"/>
  <c r="I27" i="61"/>
  <c r="I26" i="61"/>
  <c r="I25" i="61"/>
  <c r="I24" i="61"/>
  <c r="AL20" i="61"/>
  <c r="AJ20" i="61"/>
  <c r="AI20" i="61"/>
  <c r="AH20" i="61"/>
  <c r="AG20" i="61"/>
  <c r="AF20" i="61"/>
  <c r="O20" i="61"/>
  <c r="AK20" i="61" s="1"/>
  <c r="AM20" i="61" s="1"/>
  <c r="AL19" i="61"/>
  <c r="AJ19" i="61"/>
  <c r="AI19" i="61"/>
  <c r="AH19" i="61"/>
  <c r="AG19" i="61"/>
  <c r="AF19" i="61"/>
  <c r="O19" i="61"/>
  <c r="AK19" i="61" s="1"/>
  <c r="AM19" i="61" s="1"/>
  <c r="AL18" i="61"/>
  <c r="AJ18" i="61"/>
  <c r="AI18" i="61"/>
  <c r="AH18" i="61"/>
  <c r="AG18" i="61"/>
  <c r="AF18" i="61"/>
  <c r="O18" i="61"/>
  <c r="AK18" i="61" s="1"/>
  <c r="AM18" i="61" s="1"/>
  <c r="AL17" i="61"/>
  <c r="AJ17" i="61"/>
  <c r="AI17" i="61"/>
  <c r="AH17" i="61"/>
  <c r="AG17" i="61"/>
  <c r="AF17" i="61"/>
  <c r="O17" i="61"/>
  <c r="AK17" i="61" s="1"/>
  <c r="AM17" i="61" s="1"/>
  <c r="AY16" i="61"/>
  <c r="AX16" i="61"/>
  <c r="AW16" i="61"/>
  <c r="AV16" i="61"/>
  <c r="AU16" i="61"/>
  <c r="AT16" i="61"/>
  <c r="AS16" i="61"/>
  <c r="AR16" i="61"/>
  <c r="AP16" i="61"/>
  <c r="AQ16" i="61" s="1"/>
  <c r="AL16" i="61"/>
  <c r="AJ16" i="61"/>
  <c r="AI16" i="61"/>
  <c r="AH16" i="61"/>
  <c r="AG16" i="61"/>
  <c r="AF16" i="61"/>
  <c r="O16" i="61"/>
  <c r="AK16" i="61" s="1"/>
  <c r="AM16" i="61" s="1"/>
  <c r="AR15" i="61"/>
  <c r="AL15" i="61"/>
  <c r="AJ15" i="61"/>
  <c r="AI15" i="61"/>
  <c r="AH15" i="61"/>
  <c r="AG15" i="61"/>
  <c r="AF15" i="61"/>
  <c r="O15" i="61"/>
  <c r="AK15" i="61" s="1"/>
  <c r="AM15" i="61" s="1"/>
  <c r="BU14" i="61"/>
  <c r="BL14" i="61"/>
  <c r="AR14" i="61"/>
  <c r="AL14" i="61"/>
  <c r="AJ14" i="61"/>
  <c r="AI14" i="61"/>
  <c r="AH14" i="61"/>
  <c r="AG14" i="61"/>
  <c r="AF14" i="61"/>
  <c r="O14" i="61"/>
  <c r="AK14" i="61" s="1"/>
  <c r="AM14" i="61" s="1"/>
  <c r="BU13" i="61"/>
  <c r="BY13" i="61" s="1"/>
  <c r="BL13" i="61"/>
  <c r="AR13" i="61"/>
  <c r="AL13" i="61"/>
  <c r="AJ13" i="61"/>
  <c r="AI13" i="61"/>
  <c r="AH13" i="61"/>
  <c r="AG13" i="61"/>
  <c r="AF13" i="61"/>
  <c r="O13" i="61"/>
  <c r="AK13" i="61" s="1"/>
  <c r="AM13" i="61" s="1"/>
  <c r="BU12" i="61"/>
  <c r="BL12" i="61"/>
  <c r="AR12" i="61"/>
  <c r="AL12" i="61"/>
  <c r="AJ12" i="61"/>
  <c r="AI12" i="61"/>
  <c r="AH12" i="61"/>
  <c r="AG12" i="61"/>
  <c r="AF12" i="61"/>
  <c r="O12" i="61"/>
  <c r="AK12" i="61" s="1"/>
  <c r="AM12" i="61" s="1"/>
  <c r="BU11" i="61"/>
  <c r="BL11" i="61"/>
  <c r="BT11" i="61" s="1"/>
  <c r="AR11" i="61"/>
  <c r="AR17" i="61" s="1"/>
  <c r="AL11" i="61"/>
  <c r="AL21" i="61" s="1"/>
  <c r="AJ11" i="61"/>
  <c r="AI11" i="61"/>
  <c r="AI21" i="61" s="1"/>
  <c r="AH11" i="61"/>
  <c r="AH21" i="61" s="1"/>
  <c r="BY2" i="61" s="1"/>
  <c r="AV15" i="26" s="1"/>
  <c r="AG11" i="61"/>
  <c r="AG21" i="61" s="1"/>
  <c r="AJ2" i="61" s="1"/>
  <c r="AF11" i="61"/>
  <c r="O11" i="61"/>
  <c r="AK11" i="61" s="1"/>
  <c r="D6" i="61"/>
  <c r="CB2" i="61"/>
  <c r="AY15" i="26" s="1"/>
  <c r="BZ2" i="61"/>
  <c r="AW15" i="26" s="1"/>
  <c r="AP2" i="61"/>
  <c r="M15" i="26" s="1"/>
  <c r="A1" i="61"/>
  <c r="U4" i="61" s="1"/>
  <c r="I51" i="60"/>
  <c r="I50" i="60"/>
  <c r="I49" i="60"/>
  <c r="I48" i="60"/>
  <c r="I45" i="60"/>
  <c r="I44" i="60"/>
  <c r="I43" i="60"/>
  <c r="I42" i="60"/>
  <c r="I39" i="60"/>
  <c r="I38" i="60"/>
  <c r="I37" i="60"/>
  <c r="I36" i="60"/>
  <c r="I33" i="60"/>
  <c r="I32" i="60"/>
  <c r="I31" i="60"/>
  <c r="I30" i="60"/>
  <c r="I27" i="60"/>
  <c r="I26" i="60"/>
  <c r="I25" i="60"/>
  <c r="I24" i="60"/>
  <c r="AL20" i="60"/>
  <c r="AJ20" i="60"/>
  <c r="AI20" i="60"/>
  <c r="AH20" i="60"/>
  <c r="AG20" i="60"/>
  <c r="AF20" i="60"/>
  <c r="O20" i="60"/>
  <c r="AK20" i="60" s="1"/>
  <c r="AM20" i="60" s="1"/>
  <c r="AL19" i="60"/>
  <c r="AJ19" i="60"/>
  <c r="AI19" i="60"/>
  <c r="AH19" i="60"/>
  <c r="AG19" i="60"/>
  <c r="AF19" i="60"/>
  <c r="O19" i="60"/>
  <c r="AK19" i="60" s="1"/>
  <c r="AM19" i="60" s="1"/>
  <c r="AL18" i="60"/>
  <c r="AJ18" i="60"/>
  <c r="AI18" i="60"/>
  <c r="AH18" i="60"/>
  <c r="AG18" i="60"/>
  <c r="AF18" i="60"/>
  <c r="O18" i="60"/>
  <c r="AK18" i="60" s="1"/>
  <c r="AM18" i="60" s="1"/>
  <c r="AL17" i="60"/>
  <c r="AJ17" i="60"/>
  <c r="AI17" i="60"/>
  <c r="AH17" i="60"/>
  <c r="AG17" i="60"/>
  <c r="AF17" i="60"/>
  <c r="O17" i="60"/>
  <c r="AK17" i="60" s="1"/>
  <c r="AM17" i="60" s="1"/>
  <c r="AY16" i="60"/>
  <c r="AX16" i="60"/>
  <c r="AW16" i="60"/>
  <c r="AV16" i="60"/>
  <c r="AU16" i="60"/>
  <c r="AT16" i="60"/>
  <c r="AS16" i="60"/>
  <c r="AR16" i="60"/>
  <c r="AP16" i="60"/>
  <c r="AQ16" i="60" s="1"/>
  <c r="AL16" i="60"/>
  <c r="AJ16" i="60"/>
  <c r="AI16" i="60"/>
  <c r="AH16" i="60"/>
  <c r="AG16" i="60"/>
  <c r="AF16" i="60"/>
  <c r="O16" i="60"/>
  <c r="AK16" i="60" s="1"/>
  <c r="AM16" i="60" s="1"/>
  <c r="AR15" i="60"/>
  <c r="AL15" i="60"/>
  <c r="AJ15" i="60"/>
  <c r="AI15" i="60"/>
  <c r="AH15" i="60"/>
  <c r="AG15" i="60"/>
  <c r="AF15" i="60"/>
  <c r="O15" i="60"/>
  <c r="AK15" i="60" s="1"/>
  <c r="AM15" i="60" s="1"/>
  <c r="BU14" i="60"/>
  <c r="BL14" i="60"/>
  <c r="AR14" i="60"/>
  <c r="AL14" i="60"/>
  <c r="AJ14" i="60"/>
  <c r="AI14" i="60"/>
  <c r="AH14" i="60"/>
  <c r="AG14" i="60"/>
  <c r="AF14" i="60"/>
  <c r="O14" i="60"/>
  <c r="AK14" i="60" s="1"/>
  <c r="AM14" i="60" s="1"/>
  <c r="BU13" i="60"/>
  <c r="BL13" i="60"/>
  <c r="AR13" i="60"/>
  <c r="AL13" i="60"/>
  <c r="AJ13" i="60"/>
  <c r="AI13" i="60"/>
  <c r="AH13" i="60"/>
  <c r="AG13" i="60"/>
  <c r="AF13" i="60"/>
  <c r="O13" i="60"/>
  <c r="AK13" i="60" s="1"/>
  <c r="AM13" i="60" s="1"/>
  <c r="BU12" i="60"/>
  <c r="BL12" i="60"/>
  <c r="AR12" i="60"/>
  <c r="AL12" i="60"/>
  <c r="AJ12" i="60"/>
  <c r="AI12" i="60"/>
  <c r="AH12" i="60"/>
  <c r="AG12" i="60"/>
  <c r="AF12" i="60"/>
  <c r="O12" i="60"/>
  <c r="AK12" i="60" s="1"/>
  <c r="AM12" i="60" s="1"/>
  <c r="BU11" i="60"/>
  <c r="BL11" i="60"/>
  <c r="AR11" i="60"/>
  <c r="AR17" i="60" s="1"/>
  <c r="AL11" i="60"/>
  <c r="AL21" i="60" s="1"/>
  <c r="AJ11" i="60"/>
  <c r="AJ21" i="60" s="1"/>
  <c r="CA2" i="60" s="1"/>
  <c r="AX14" i="26" s="1"/>
  <c r="AI11" i="60"/>
  <c r="AH11" i="60"/>
  <c r="AH21" i="60" s="1"/>
  <c r="BY2" i="60" s="1"/>
  <c r="AV14" i="26" s="1"/>
  <c r="AG11" i="60"/>
  <c r="AG21" i="60" s="1"/>
  <c r="AJ2" i="60" s="1"/>
  <c r="AF11" i="60"/>
  <c r="O11" i="60"/>
  <c r="AK11" i="60" s="1"/>
  <c r="D6" i="60"/>
  <c r="CB2" i="60"/>
  <c r="AY14" i="26" s="1"/>
  <c r="AP2" i="60"/>
  <c r="M14" i="26" s="1"/>
  <c r="A1" i="60"/>
  <c r="U4" i="60" s="1"/>
  <c r="I51" i="59"/>
  <c r="I50" i="59"/>
  <c r="I49" i="59"/>
  <c r="I48" i="59"/>
  <c r="I45" i="59"/>
  <c r="I44" i="59"/>
  <c r="I43" i="59"/>
  <c r="I42" i="59"/>
  <c r="I39" i="59"/>
  <c r="I38" i="59"/>
  <c r="I37" i="59"/>
  <c r="I36" i="59"/>
  <c r="I33" i="59"/>
  <c r="I32" i="59"/>
  <c r="I31" i="59"/>
  <c r="I30" i="59"/>
  <c r="I27" i="59"/>
  <c r="I26" i="59"/>
  <c r="I25" i="59"/>
  <c r="I24" i="59"/>
  <c r="AL20" i="59"/>
  <c r="AJ20" i="59"/>
  <c r="AI20" i="59"/>
  <c r="AH20" i="59"/>
  <c r="AG20" i="59"/>
  <c r="AF20" i="59"/>
  <c r="O20" i="59"/>
  <c r="AK20" i="59" s="1"/>
  <c r="AM20" i="59" s="1"/>
  <c r="AL19" i="59"/>
  <c r="AJ19" i="59"/>
  <c r="AI19" i="59"/>
  <c r="AH19" i="59"/>
  <c r="AG19" i="59"/>
  <c r="AF19" i="59"/>
  <c r="O19" i="59"/>
  <c r="AK19" i="59" s="1"/>
  <c r="AM19" i="59" s="1"/>
  <c r="AL18" i="59"/>
  <c r="AJ18" i="59"/>
  <c r="AI18" i="59"/>
  <c r="AH18" i="59"/>
  <c r="AG18" i="59"/>
  <c r="AF18" i="59"/>
  <c r="O18" i="59"/>
  <c r="AK18" i="59" s="1"/>
  <c r="AM18" i="59" s="1"/>
  <c r="AL17" i="59"/>
  <c r="AJ17" i="59"/>
  <c r="AI17" i="59"/>
  <c r="AH17" i="59"/>
  <c r="AG17" i="59"/>
  <c r="AF17" i="59"/>
  <c r="O17" i="59"/>
  <c r="AK17" i="59" s="1"/>
  <c r="AM17" i="59" s="1"/>
  <c r="AY16" i="59"/>
  <c r="AX16" i="59"/>
  <c r="AW16" i="59"/>
  <c r="AV16" i="59"/>
  <c r="AU16" i="59"/>
  <c r="AT16" i="59"/>
  <c r="AS16" i="59"/>
  <c r="AR16" i="59"/>
  <c r="AP16" i="59"/>
  <c r="AQ16" i="59" s="1"/>
  <c r="AL16" i="59"/>
  <c r="AJ16" i="59"/>
  <c r="AI16" i="59"/>
  <c r="AH16" i="59"/>
  <c r="AG16" i="59"/>
  <c r="AF16" i="59"/>
  <c r="O16" i="59"/>
  <c r="AK16" i="59" s="1"/>
  <c r="AM16" i="59" s="1"/>
  <c r="AR15" i="59"/>
  <c r="AL15" i="59"/>
  <c r="AJ15" i="59"/>
  <c r="AI15" i="59"/>
  <c r="AH15" i="59"/>
  <c r="AG15" i="59"/>
  <c r="AF15" i="59"/>
  <c r="O15" i="59"/>
  <c r="AK15" i="59" s="1"/>
  <c r="AM15" i="59" s="1"/>
  <c r="BU14" i="59"/>
  <c r="BL14" i="59"/>
  <c r="AR14" i="59"/>
  <c r="AL14" i="59"/>
  <c r="AJ14" i="59"/>
  <c r="AI14" i="59"/>
  <c r="AH14" i="59"/>
  <c r="AG14" i="59"/>
  <c r="AF14" i="59"/>
  <c r="O14" i="59"/>
  <c r="AK14" i="59" s="1"/>
  <c r="AM14" i="59" s="1"/>
  <c r="BU13" i="59"/>
  <c r="BL13" i="59"/>
  <c r="AR13" i="59"/>
  <c r="AL13" i="59"/>
  <c r="AJ13" i="59"/>
  <c r="AI13" i="59"/>
  <c r="AH13" i="59"/>
  <c r="AG13" i="59"/>
  <c r="AF13" i="59"/>
  <c r="O13" i="59"/>
  <c r="AK13" i="59" s="1"/>
  <c r="AM13" i="59" s="1"/>
  <c r="BU12" i="59"/>
  <c r="BL12" i="59"/>
  <c r="AR12" i="59"/>
  <c r="AL12" i="59"/>
  <c r="AJ12" i="59"/>
  <c r="AI12" i="59"/>
  <c r="AH12" i="59"/>
  <c r="AG12" i="59"/>
  <c r="AF12" i="59"/>
  <c r="O12" i="59"/>
  <c r="AK12" i="59" s="1"/>
  <c r="AM12" i="59" s="1"/>
  <c r="BU11" i="59"/>
  <c r="BL11" i="59"/>
  <c r="AR11" i="59"/>
  <c r="AR17" i="59" s="1"/>
  <c r="AL11" i="59"/>
  <c r="AL21" i="59" s="1"/>
  <c r="AJ11" i="59"/>
  <c r="AI11" i="59"/>
  <c r="AH11" i="59"/>
  <c r="AH21" i="59" s="1"/>
  <c r="BY2" i="59" s="1"/>
  <c r="AV13" i="26" s="1"/>
  <c r="AG11" i="59"/>
  <c r="AG21" i="59" s="1"/>
  <c r="AJ2" i="59" s="1"/>
  <c r="AF11" i="59"/>
  <c r="O11" i="59"/>
  <c r="AK11" i="59" s="1"/>
  <c r="D6" i="59"/>
  <c r="CB2" i="59"/>
  <c r="AY13" i="26" s="1"/>
  <c r="AP2" i="59"/>
  <c r="M13" i="26" s="1"/>
  <c r="A1" i="59"/>
  <c r="U4" i="59" s="1"/>
  <c r="I51" i="58"/>
  <c r="I50" i="58"/>
  <c r="I49" i="58"/>
  <c r="I48" i="58"/>
  <c r="I45" i="58"/>
  <c r="I44" i="58"/>
  <c r="I43" i="58"/>
  <c r="I42" i="58"/>
  <c r="I39" i="58"/>
  <c r="I38" i="58"/>
  <c r="I37" i="58"/>
  <c r="I36" i="58"/>
  <c r="I33" i="58"/>
  <c r="I32" i="58"/>
  <c r="I31" i="58"/>
  <c r="I30" i="58"/>
  <c r="I27" i="58"/>
  <c r="I26" i="58"/>
  <c r="I25" i="58"/>
  <c r="I24" i="58"/>
  <c r="AL20" i="58"/>
  <c r="AJ20" i="58"/>
  <c r="AI20" i="58"/>
  <c r="AH20" i="58"/>
  <c r="AG20" i="58"/>
  <c r="AF20" i="58"/>
  <c r="O20" i="58"/>
  <c r="AK20" i="58" s="1"/>
  <c r="AM20" i="58" s="1"/>
  <c r="AL19" i="58"/>
  <c r="AJ19" i="58"/>
  <c r="AI19" i="58"/>
  <c r="AH19" i="58"/>
  <c r="AG19" i="58"/>
  <c r="AF19" i="58"/>
  <c r="O19" i="58"/>
  <c r="AK19" i="58" s="1"/>
  <c r="AM19" i="58" s="1"/>
  <c r="AL18" i="58"/>
  <c r="AJ18" i="58"/>
  <c r="AI18" i="58"/>
  <c r="AH18" i="58"/>
  <c r="AG18" i="58"/>
  <c r="AF18" i="58"/>
  <c r="O18" i="58"/>
  <c r="AK18" i="58" s="1"/>
  <c r="AM18" i="58" s="1"/>
  <c r="AL17" i="58"/>
  <c r="AJ17" i="58"/>
  <c r="AI17" i="58"/>
  <c r="AH17" i="58"/>
  <c r="AG17" i="58"/>
  <c r="AF17" i="58"/>
  <c r="O17" i="58"/>
  <c r="AK17" i="58" s="1"/>
  <c r="AM17" i="58" s="1"/>
  <c r="AY16" i="58"/>
  <c r="AX16" i="58"/>
  <c r="AW16" i="58"/>
  <c r="AV16" i="58"/>
  <c r="AU16" i="58"/>
  <c r="AT16" i="58"/>
  <c r="AS16" i="58"/>
  <c r="AR16" i="58"/>
  <c r="AP16" i="58"/>
  <c r="AQ16" i="58" s="1"/>
  <c r="AL16" i="58"/>
  <c r="AJ16" i="58"/>
  <c r="AI16" i="58"/>
  <c r="AH16" i="58"/>
  <c r="AG16" i="58"/>
  <c r="AF16" i="58"/>
  <c r="O16" i="58"/>
  <c r="AK16" i="58" s="1"/>
  <c r="AM16" i="58" s="1"/>
  <c r="AR15" i="58"/>
  <c r="AL15" i="58"/>
  <c r="AJ15" i="58"/>
  <c r="AI15" i="58"/>
  <c r="AH15" i="58"/>
  <c r="AG15" i="58"/>
  <c r="AF15" i="58"/>
  <c r="O15" i="58"/>
  <c r="AK15" i="58" s="1"/>
  <c r="AM15" i="58" s="1"/>
  <c r="BU14" i="58"/>
  <c r="BL14" i="58"/>
  <c r="AR14" i="58"/>
  <c r="AL14" i="58"/>
  <c r="AJ14" i="58"/>
  <c r="AI14" i="58"/>
  <c r="AH14" i="58"/>
  <c r="AG14" i="58"/>
  <c r="AF14" i="58"/>
  <c r="O14" i="58"/>
  <c r="AK14" i="58" s="1"/>
  <c r="AM14" i="58" s="1"/>
  <c r="BU13" i="58"/>
  <c r="BY13" i="58" s="1"/>
  <c r="BL13" i="58"/>
  <c r="AR13" i="58"/>
  <c r="AL13" i="58"/>
  <c r="AJ13" i="58"/>
  <c r="AI13" i="58"/>
  <c r="AH13" i="58"/>
  <c r="AG13" i="58"/>
  <c r="AF13" i="58"/>
  <c r="O13" i="58"/>
  <c r="AK13" i="58" s="1"/>
  <c r="AM13" i="58" s="1"/>
  <c r="BU12" i="58"/>
  <c r="BL12" i="58"/>
  <c r="AR12" i="58"/>
  <c r="AL12" i="58"/>
  <c r="AJ12" i="58"/>
  <c r="AI12" i="58"/>
  <c r="AH12" i="58"/>
  <c r="AG12" i="58"/>
  <c r="AF12" i="58"/>
  <c r="O12" i="58"/>
  <c r="AK12" i="58" s="1"/>
  <c r="AM12" i="58" s="1"/>
  <c r="BU11" i="58"/>
  <c r="BL11" i="58"/>
  <c r="BT11" i="58" s="1"/>
  <c r="AR11" i="58"/>
  <c r="AR17" i="58" s="1"/>
  <c r="AL11" i="58"/>
  <c r="AL21" i="58" s="1"/>
  <c r="AJ11" i="58"/>
  <c r="AI11" i="58"/>
  <c r="AH11" i="58"/>
  <c r="AH21" i="58" s="1"/>
  <c r="BY2" i="58" s="1"/>
  <c r="AV12" i="26" s="1"/>
  <c r="AG11" i="58"/>
  <c r="AG21" i="58" s="1"/>
  <c r="AJ2" i="58" s="1"/>
  <c r="AF11" i="58"/>
  <c r="O11" i="58"/>
  <c r="AK11" i="58" s="1"/>
  <c r="D6" i="58"/>
  <c r="CB2" i="58"/>
  <c r="AY12" i="26" s="1"/>
  <c r="AP2" i="58"/>
  <c r="M12" i="26" s="1"/>
  <c r="A1" i="58"/>
  <c r="U4" i="58" s="1"/>
  <c r="I51" i="57"/>
  <c r="I50" i="57"/>
  <c r="I49" i="57"/>
  <c r="I48" i="57"/>
  <c r="I45" i="57"/>
  <c r="I44" i="57"/>
  <c r="I43" i="57"/>
  <c r="I42" i="57"/>
  <c r="I39" i="57"/>
  <c r="I38" i="57"/>
  <c r="I37" i="57"/>
  <c r="I36" i="57"/>
  <c r="I33" i="57"/>
  <c r="I32" i="57"/>
  <c r="I31" i="57"/>
  <c r="I30" i="57"/>
  <c r="I27" i="57"/>
  <c r="I26" i="57"/>
  <c r="I25" i="57"/>
  <c r="I24" i="57"/>
  <c r="AL20" i="57"/>
  <c r="AJ20" i="57"/>
  <c r="AI20" i="57"/>
  <c r="AH20" i="57"/>
  <c r="AG20" i="57"/>
  <c r="AF20" i="57"/>
  <c r="O20" i="57"/>
  <c r="AK20" i="57" s="1"/>
  <c r="AM20" i="57" s="1"/>
  <c r="AL19" i="57"/>
  <c r="AJ19" i="57"/>
  <c r="AI19" i="57"/>
  <c r="AH19" i="57"/>
  <c r="AG19" i="57"/>
  <c r="AF19" i="57"/>
  <c r="O19" i="57"/>
  <c r="AK19" i="57" s="1"/>
  <c r="AM19" i="57" s="1"/>
  <c r="AL18" i="57"/>
  <c r="AJ18" i="57"/>
  <c r="AI18" i="57"/>
  <c r="AH18" i="57"/>
  <c r="AG18" i="57"/>
  <c r="AF18" i="57"/>
  <c r="O18" i="57"/>
  <c r="AK18" i="57" s="1"/>
  <c r="AM18" i="57" s="1"/>
  <c r="AL17" i="57"/>
  <c r="AJ17" i="57"/>
  <c r="AI17" i="57"/>
  <c r="AH17" i="57"/>
  <c r="AG17" i="57"/>
  <c r="AF17" i="57"/>
  <c r="O17" i="57"/>
  <c r="AK17" i="57" s="1"/>
  <c r="AM17" i="57" s="1"/>
  <c r="AY16" i="57"/>
  <c r="AX16" i="57"/>
  <c r="AW16" i="57"/>
  <c r="AV16" i="57"/>
  <c r="AU16" i="57"/>
  <c r="AT16" i="57"/>
  <c r="AS16" i="57"/>
  <c r="AR16" i="57"/>
  <c r="AP16" i="57"/>
  <c r="AQ16" i="57" s="1"/>
  <c r="AL16" i="57"/>
  <c r="AJ16" i="57"/>
  <c r="AI16" i="57"/>
  <c r="AH16" i="57"/>
  <c r="AG16" i="57"/>
  <c r="AF16" i="57"/>
  <c r="O16" i="57"/>
  <c r="AK16" i="57" s="1"/>
  <c r="AM16" i="57" s="1"/>
  <c r="AR15" i="57"/>
  <c r="AL15" i="57"/>
  <c r="AJ15" i="57"/>
  <c r="AI15" i="57"/>
  <c r="AH15" i="57"/>
  <c r="AG15" i="57"/>
  <c r="AF15" i="57"/>
  <c r="O15" i="57"/>
  <c r="AK15" i="57" s="1"/>
  <c r="AM15" i="57" s="1"/>
  <c r="BU14" i="57"/>
  <c r="BL14" i="57"/>
  <c r="AR14" i="57"/>
  <c r="AL14" i="57"/>
  <c r="AJ14" i="57"/>
  <c r="AI14" i="57"/>
  <c r="AH14" i="57"/>
  <c r="AG14" i="57"/>
  <c r="AF14" i="57"/>
  <c r="O14" i="57"/>
  <c r="AK14" i="57" s="1"/>
  <c r="AM14" i="57" s="1"/>
  <c r="BU13" i="57"/>
  <c r="BY13" i="57" s="1"/>
  <c r="BL13" i="57"/>
  <c r="AR13" i="57"/>
  <c r="AL13" i="57"/>
  <c r="AJ13" i="57"/>
  <c r="AI13" i="57"/>
  <c r="AH13" i="57"/>
  <c r="AG13" i="57"/>
  <c r="AF13" i="57"/>
  <c r="O13" i="57"/>
  <c r="AK13" i="57" s="1"/>
  <c r="AM13" i="57" s="1"/>
  <c r="BU12" i="57"/>
  <c r="BL12" i="57"/>
  <c r="AR12" i="57"/>
  <c r="AL12" i="57"/>
  <c r="AJ12" i="57"/>
  <c r="AI12" i="57"/>
  <c r="AH12" i="57"/>
  <c r="AG12" i="57"/>
  <c r="AF12" i="57"/>
  <c r="O12" i="57"/>
  <c r="AK12" i="57" s="1"/>
  <c r="AM12" i="57" s="1"/>
  <c r="BU11" i="57"/>
  <c r="BL11" i="57"/>
  <c r="AR11" i="57"/>
  <c r="AR17" i="57" s="1"/>
  <c r="AL11" i="57"/>
  <c r="AL21" i="57" s="1"/>
  <c r="AJ11" i="57"/>
  <c r="AI11" i="57"/>
  <c r="AI21" i="57" s="1"/>
  <c r="AH11" i="57"/>
  <c r="AH21" i="57" s="1"/>
  <c r="BY2" i="57" s="1"/>
  <c r="AV11" i="26" s="1"/>
  <c r="AG11" i="57"/>
  <c r="AG21" i="57" s="1"/>
  <c r="AJ2" i="57" s="1"/>
  <c r="AF11" i="57"/>
  <c r="O11" i="57"/>
  <c r="AK11" i="57" s="1"/>
  <c r="D6" i="57"/>
  <c r="CB2" i="57"/>
  <c r="AY11" i="26" s="1"/>
  <c r="BZ2" i="57"/>
  <c r="AW11" i="26" s="1"/>
  <c r="AP2" i="57"/>
  <c r="M11" i="26" s="1"/>
  <c r="A1" i="57"/>
  <c r="U4" i="57" s="1"/>
  <c r="I51" i="56"/>
  <c r="I50" i="56"/>
  <c r="I49" i="56"/>
  <c r="I48" i="56"/>
  <c r="I45" i="56"/>
  <c r="I44" i="56"/>
  <c r="I43" i="56"/>
  <c r="I42" i="56"/>
  <c r="I39" i="56"/>
  <c r="I38" i="56"/>
  <c r="I37" i="56"/>
  <c r="I36" i="56"/>
  <c r="I33" i="56"/>
  <c r="I32" i="56"/>
  <c r="I31" i="56"/>
  <c r="I30" i="56"/>
  <c r="I27" i="56"/>
  <c r="I26" i="56"/>
  <c r="I25" i="56"/>
  <c r="I24" i="56"/>
  <c r="AL20" i="56"/>
  <c r="AJ20" i="56"/>
  <c r="AI20" i="56"/>
  <c r="AH20" i="56"/>
  <c r="AG20" i="56"/>
  <c r="AF20" i="56"/>
  <c r="O20" i="56"/>
  <c r="AK20" i="56" s="1"/>
  <c r="AM20" i="56" s="1"/>
  <c r="AL19" i="56"/>
  <c r="AJ19" i="56"/>
  <c r="AI19" i="56"/>
  <c r="AH19" i="56"/>
  <c r="AG19" i="56"/>
  <c r="AF19" i="56"/>
  <c r="O19" i="56"/>
  <c r="AK19" i="56" s="1"/>
  <c r="AM19" i="56" s="1"/>
  <c r="AL18" i="56"/>
  <c r="AJ18" i="56"/>
  <c r="AI18" i="56"/>
  <c r="AH18" i="56"/>
  <c r="AG18" i="56"/>
  <c r="AF18" i="56"/>
  <c r="O18" i="56"/>
  <c r="AK18" i="56" s="1"/>
  <c r="AM18" i="56" s="1"/>
  <c r="AL17" i="56"/>
  <c r="AJ17" i="56"/>
  <c r="AI17" i="56"/>
  <c r="AH17" i="56"/>
  <c r="AG17" i="56"/>
  <c r="AF17" i="56"/>
  <c r="O17" i="56"/>
  <c r="AK17" i="56" s="1"/>
  <c r="AM17" i="56" s="1"/>
  <c r="AY16" i="56"/>
  <c r="AX16" i="56"/>
  <c r="AW16" i="56"/>
  <c r="AV16" i="56"/>
  <c r="AU16" i="56"/>
  <c r="AT16" i="56"/>
  <c r="AS16" i="56"/>
  <c r="AR16" i="56"/>
  <c r="AP16" i="56"/>
  <c r="AQ16" i="56" s="1"/>
  <c r="AL16" i="56"/>
  <c r="AJ16" i="56"/>
  <c r="AI16" i="56"/>
  <c r="AH16" i="56"/>
  <c r="AG16" i="56"/>
  <c r="AF16" i="56"/>
  <c r="O16" i="56"/>
  <c r="AK16" i="56" s="1"/>
  <c r="AM16" i="56" s="1"/>
  <c r="AR15" i="56"/>
  <c r="AL15" i="56"/>
  <c r="AJ15" i="56"/>
  <c r="AI15" i="56"/>
  <c r="AH15" i="56"/>
  <c r="AG15" i="56"/>
  <c r="AF15" i="56"/>
  <c r="O15" i="56"/>
  <c r="AK15" i="56" s="1"/>
  <c r="AM15" i="56" s="1"/>
  <c r="BU14" i="56"/>
  <c r="BL14" i="56"/>
  <c r="AR14" i="56"/>
  <c r="AL14" i="56"/>
  <c r="AJ14" i="56"/>
  <c r="AI14" i="56"/>
  <c r="AH14" i="56"/>
  <c r="AG14" i="56"/>
  <c r="AF14" i="56"/>
  <c r="O14" i="56"/>
  <c r="AK14" i="56" s="1"/>
  <c r="AM14" i="56" s="1"/>
  <c r="BU13" i="56"/>
  <c r="BY13" i="56" s="1"/>
  <c r="BL13" i="56"/>
  <c r="AR13" i="56"/>
  <c r="AL13" i="56"/>
  <c r="AJ13" i="56"/>
  <c r="AI13" i="56"/>
  <c r="AH13" i="56"/>
  <c r="AG13" i="56"/>
  <c r="AF13" i="56"/>
  <c r="O13" i="56"/>
  <c r="AK13" i="56" s="1"/>
  <c r="AM13" i="56" s="1"/>
  <c r="BU12" i="56"/>
  <c r="BL12" i="56"/>
  <c r="AR12" i="56"/>
  <c r="AL12" i="56"/>
  <c r="AJ12" i="56"/>
  <c r="AI12" i="56"/>
  <c r="AH12" i="56"/>
  <c r="AG12" i="56"/>
  <c r="AF12" i="56"/>
  <c r="O12" i="56"/>
  <c r="AK12" i="56" s="1"/>
  <c r="AM12" i="56" s="1"/>
  <c r="BU11" i="56"/>
  <c r="BX11" i="56" s="1"/>
  <c r="BL11" i="56"/>
  <c r="BP11" i="56" s="1"/>
  <c r="AR11" i="56"/>
  <c r="AR17" i="56" s="1"/>
  <c r="AL11" i="56"/>
  <c r="AL21" i="56" s="1"/>
  <c r="AJ11" i="56"/>
  <c r="AI11" i="56"/>
  <c r="AH11" i="56"/>
  <c r="AH21" i="56" s="1"/>
  <c r="BY2" i="56" s="1"/>
  <c r="AV10" i="26" s="1"/>
  <c r="AG11" i="56"/>
  <c r="AG21" i="56" s="1"/>
  <c r="AJ2" i="56" s="1"/>
  <c r="AF11" i="56"/>
  <c r="O11" i="56"/>
  <c r="AK11" i="56" s="1"/>
  <c r="AK21" i="56" s="1"/>
  <c r="AI2" i="56" s="1"/>
  <c r="D6" i="56"/>
  <c r="CB2" i="56"/>
  <c r="AY10" i="26" s="1"/>
  <c r="AP2" i="56"/>
  <c r="M10" i="26" s="1"/>
  <c r="A1" i="56"/>
  <c r="U4" i="56" s="1"/>
  <c r="I51" i="55"/>
  <c r="I50" i="55"/>
  <c r="I49" i="55"/>
  <c r="I48" i="55"/>
  <c r="I45" i="55"/>
  <c r="I44" i="55"/>
  <c r="I43" i="55"/>
  <c r="I42" i="55"/>
  <c r="I39" i="55"/>
  <c r="I38" i="55"/>
  <c r="I37" i="55"/>
  <c r="I36" i="55"/>
  <c r="I33" i="55"/>
  <c r="I32" i="55"/>
  <c r="I31" i="55"/>
  <c r="I30" i="55"/>
  <c r="I27" i="55"/>
  <c r="I26" i="55"/>
  <c r="I25" i="55"/>
  <c r="I24" i="55"/>
  <c r="AL20" i="55"/>
  <c r="AJ20" i="55"/>
  <c r="AI20" i="55"/>
  <c r="AH20" i="55"/>
  <c r="AG20" i="55"/>
  <c r="AF20" i="55"/>
  <c r="O20" i="55"/>
  <c r="AK20" i="55" s="1"/>
  <c r="AM20" i="55" s="1"/>
  <c r="AL19" i="55"/>
  <c r="AJ19" i="55"/>
  <c r="AI19" i="55"/>
  <c r="AH19" i="55"/>
  <c r="AG19" i="55"/>
  <c r="AF19" i="55"/>
  <c r="O19" i="55"/>
  <c r="AK19" i="55" s="1"/>
  <c r="AM19" i="55" s="1"/>
  <c r="AL18" i="55"/>
  <c r="AJ18" i="55"/>
  <c r="AI18" i="55"/>
  <c r="AH18" i="55"/>
  <c r="AG18" i="55"/>
  <c r="AF18" i="55"/>
  <c r="O18" i="55"/>
  <c r="AK18" i="55" s="1"/>
  <c r="AM18" i="55" s="1"/>
  <c r="AL17" i="55"/>
  <c r="AJ17" i="55"/>
  <c r="AI17" i="55"/>
  <c r="AH17" i="55"/>
  <c r="AG17" i="55"/>
  <c r="AF17" i="55"/>
  <c r="O17" i="55"/>
  <c r="AK17" i="55" s="1"/>
  <c r="AM17" i="55" s="1"/>
  <c r="AY16" i="55"/>
  <c r="AX16" i="55"/>
  <c r="AW16" i="55"/>
  <c r="AV16" i="55"/>
  <c r="AU16" i="55"/>
  <c r="AT16" i="55"/>
  <c r="AS16" i="55"/>
  <c r="AR16" i="55"/>
  <c r="AP16" i="55"/>
  <c r="AQ16" i="55" s="1"/>
  <c r="AL16" i="55"/>
  <c r="AJ16" i="55"/>
  <c r="AI16" i="55"/>
  <c r="AH16" i="55"/>
  <c r="AG16" i="55"/>
  <c r="AF16" i="55"/>
  <c r="O16" i="55"/>
  <c r="AK16" i="55" s="1"/>
  <c r="AM16" i="55" s="1"/>
  <c r="AR15" i="55"/>
  <c r="AL15" i="55"/>
  <c r="AJ15" i="55"/>
  <c r="AI15" i="55"/>
  <c r="AH15" i="55"/>
  <c r="AG15" i="55"/>
  <c r="AF15" i="55"/>
  <c r="O15" i="55"/>
  <c r="AK15" i="55" s="1"/>
  <c r="AM15" i="55" s="1"/>
  <c r="BU14" i="55"/>
  <c r="BL14" i="55"/>
  <c r="AR14" i="55"/>
  <c r="AL14" i="55"/>
  <c r="AJ14" i="55"/>
  <c r="AI14" i="55"/>
  <c r="AH14" i="55"/>
  <c r="AG14" i="55"/>
  <c r="AF14" i="55"/>
  <c r="O14" i="55"/>
  <c r="AK14" i="55" s="1"/>
  <c r="AM14" i="55" s="1"/>
  <c r="BU13" i="55"/>
  <c r="BY13" i="55" s="1"/>
  <c r="BL13" i="55"/>
  <c r="AR13" i="55"/>
  <c r="AL13" i="55"/>
  <c r="AJ13" i="55"/>
  <c r="AI13" i="55"/>
  <c r="AH13" i="55"/>
  <c r="AG13" i="55"/>
  <c r="AF13" i="55"/>
  <c r="O13" i="55"/>
  <c r="AK13" i="55" s="1"/>
  <c r="AM13" i="55" s="1"/>
  <c r="BU12" i="55"/>
  <c r="BL12" i="55"/>
  <c r="AR12" i="55"/>
  <c r="AL12" i="55"/>
  <c r="AJ12" i="55"/>
  <c r="AI12" i="55"/>
  <c r="AH12" i="55"/>
  <c r="AG12" i="55"/>
  <c r="AF12" i="55"/>
  <c r="O12" i="55"/>
  <c r="AK12" i="55" s="1"/>
  <c r="AM12" i="55" s="1"/>
  <c r="BU11" i="55"/>
  <c r="BL11" i="55"/>
  <c r="BT11" i="55" s="1"/>
  <c r="AR11" i="55"/>
  <c r="AR17" i="55" s="1"/>
  <c r="AL11" i="55"/>
  <c r="AL21" i="55" s="1"/>
  <c r="AJ11" i="55"/>
  <c r="AI11" i="55"/>
  <c r="AI21" i="55" s="1"/>
  <c r="AH11" i="55"/>
  <c r="AH21" i="55" s="1"/>
  <c r="BY2" i="55" s="1"/>
  <c r="AV9" i="26" s="1"/>
  <c r="AG11" i="55"/>
  <c r="AG21" i="55" s="1"/>
  <c r="AJ2" i="55" s="1"/>
  <c r="AF11" i="55"/>
  <c r="O11" i="55"/>
  <c r="AK11" i="55" s="1"/>
  <c r="D6" i="55"/>
  <c r="CB2" i="55"/>
  <c r="AY9" i="26" s="1"/>
  <c r="BZ2" i="55"/>
  <c r="AW9" i="26" s="1"/>
  <c r="AP2" i="55"/>
  <c r="M9" i="26" s="1"/>
  <c r="A1" i="55"/>
  <c r="U4" i="55" s="1"/>
  <c r="I51" i="54"/>
  <c r="I50" i="54"/>
  <c r="I49" i="54"/>
  <c r="I48" i="54"/>
  <c r="I45" i="54"/>
  <c r="I44" i="54"/>
  <c r="I43" i="54"/>
  <c r="I42" i="54"/>
  <c r="I39" i="54"/>
  <c r="I38" i="54"/>
  <c r="I37" i="54"/>
  <c r="I36" i="54"/>
  <c r="I33" i="54"/>
  <c r="I32" i="54"/>
  <c r="I31" i="54"/>
  <c r="I30" i="54"/>
  <c r="I27" i="54"/>
  <c r="I26" i="54"/>
  <c r="I25" i="54"/>
  <c r="I24" i="54"/>
  <c r="AL20" i="54"/>
  <c r="AJ20" i="54"/>
  <c r="AI20" i="54"/>
  <c r="AH20" i="54"/>
  <c r="AG20" i="54"/>
  <c r="AF20" i="54"/>
  <c r="O20" i="54"/>
  <c r="AK20" i="54" s="1"/>
  <c r="AM20" i="54" s="1"/>
  <c r="AL19" i="54"/>
  <c r="AJ19" i="54"/>
  <c r="AI19" i="54"/>
  <c r="AH19" i="54"/>
  <c r="AG19" i="54"/>
  <c r="AF19" i="54"/>
  <c r="O19" i="54"/>
  <c r="AK19" i="54" s="1"/>
  <c r="AM19" i="54" s="1"/>
  <c r="AL18" i="54"/>
  <c r="AJ18" i="54"/>
  <c r="AI18" i="54"/>
  <c r="AH18" i="54"/>
  <c r="AG18" i="54"/>
  <c r="AF18" i="54"/>
  <c r="O18" i="54"/>
  <c r="AK18" i="54" s="1"/>
  <c r="AM18" i="54" s="1"/>
  <c r="AL17" i="54"/>
  <c r="AJ17" i="54"/>
  <c r="AI17" i="54"/>
  <c r="AH17" i="54"/>
  <c r="AG17" i="54"/>
  <c r="AF17" i="54"/>
  <c r="O17" i="54"/>
  <c r="AK17" i="54" s="1"/>
  <c r="AM17" i="54" s="1"/>
  <c r="AY16" i="54"/>
  <c r="AX16" i="54"/>
  <c r="AW16" i="54"/>
  <c r="AV16" i="54"/>
  <c r="AU16" i="54"/>
  <c r="AT16" i="54"/>
  <c r="AS16" i="54"/>
  <c r="AR16" i="54"/>
  <c r="AP16" i="54"/>
  <c r="AQ16" i="54" s="1"/>
  <c r="AL16" i="54"/>
  <c r="AJ16" i="54"/>
  <c r="AI16" i="54"/>
  <c r="AH16" i="54"/>
  <c r="AG16" i="54"/>
  <c r="AF16" i="54"/>
  <c r="O16" i="54"/>
  <c r="AK16" i="54" s="1"/>
  <c r="AM16" i="54" s="1"/>
  <c r="AR15" i="54"/>
  <c r="AL15" i="54"/>
  <c r="AJ15" i="54"/>
  <c r="AI15" i="54"/>
  <c r="AH15" i="54"/>
  <c r="AG15" i="54"/>
  <c r="AF15" i="54"/>
  <c r="O15" i="54"/>
  <c r="AK15" i="54" s="1"/>
  <c r="AM15" i="54" s="1"/>
  <c r="BU14" i="54"/>
  <c r="BL14" i="54"/>
  <c r="AR14" i="54"/>
  <c r="AL14" i="54"/>
  <c r="AJ14" i="54"/>
  <c r="AI14" i="54"/>
  <c r="AH14" i="54"/>
  <c r="AG14" i="54"/>
  <c r="AF14" i="54"/>
  <c r="O14" i="54"/>
  <c r="AK14" i="54" s="1"/>
  <c r="AM14" i="54" s="1"/>
  <c r="BU13" i="54"/>
  <c r="BL13" i="54"/>
  <c r="AR13" i="54"/>
  <c r="AL13" i="54"/>
  <c r="AJ13" i="54"/>
  <c r="AI13" i="54"/>
  <c r="AH13" i="54"/>
  <c r="AG13" i="54"/>
  <c r="AF13" i="54"/>
  <c r="O13" i="54"/>
  <c r="AK13" i="54" s="1"/>
  <c r="AM13" i="54" s="1"/>
  <c r="BU12" i="54"/>
  <c r="BL12" i="54"/>
  <c r="AR12" i="54"/>
  <c r="AL12" i="54"/>
  <c r="AJ12" i="54"/>
  <c r="AI12" i="54"/>
  <c r="AH12" i="54"/>
  <c r="AG12" i="54"/>
  <c r="AF12" i="54"/>
  <c r="O12" i="54"/>
  <c r="AK12" i="54" s="1"/>
  <c r="AM12" i="54" s="1"/>
  <c r="BU11" i="54"/>
  <c r="BL11" i="54"/>
  <c r="AR11" i="54"/>
  <c r="AR17" i="54" s="1"/>
  <c r="AL11" i="54"/>
  <c r="AL21" i="54" s="1"/>
  <c r="AJ11" i="54"/>
  <c r="AI11" i="54"/>
  <c r="AH11" i="54"/>
  <c r="AH21" i="54" s="1"/>
  <c r="BY2" i="54" s="1"/>
  <c r="AV8" i="26" s="1"/>
  <c r="AG11" i="54"/>
  <c r="AF11" i="54"/>
  <c r="O11" i="54"/>
  <c r="AK11" i="54" s="1"/>
  <c r="AK21" i="54" s="1"/>
  <c r="AI2" i="54" s="1"/>
  <c r="D6" i="54"/>
  <c r="CB2" i="54"/>
  <c r="AY8" i="26" s="1"/>
  <c r="AP2" i="54"/>
  <c r="M8" i="26" s="1"/>
  <c r="A1" i="54"/>
  <c r="U4" i="54" s="1"/>
  <c r="I51" i="53"/>
  <c r="I50" i="53"/>
  <c r="I49" i="53"/>
  <c r="I48" i="53"/>
  <c r="I45" i="53"/>
  <c r="I44" i="53"/>
  <c r="I43" i="53"/>
  <c r="I42" i="53"/>
  <c r="I39" i="53"/>
  <c r="I38" i="53"/>
  <c r="I37" i="53"/>
  <c r="I36" i="53"/>
  <c r="I33" i="53"/>
  <c r="I32" i="53"/>
  <c r="I31" i="53"/>
  <c r="I30" i="53"/>
  <c r="I27" i="53"/>
  <c r="I26" i="53"/>
  <c r="I25" i="53"/>
  <c r="I24" i="53"/>
  <c r="AL20" i="53"/>
  <c r="AJ20" i="53"/>
  <c r="AI20" i="53"/>
  <c r="AH20" i="53"/>
  <c r="AG20" i="53"/>
  <c r="AF20" i="53"/>
  <c r="O20" i="53"/>
  <c r="AK20" i="53" s="1"/>
  <c r="AM20" i="53" s="1"/>
  <c r="AL19" i="53"/>
  <c r="AJ19" i="53"/>
  <c r="AI19" i="53"/>
  <c r="AH19" i="53"/>
  <c r="AG19" i="53"/>
  <c r="AF19" i="53"/>
  <c r="O19" i="53"/>
  <c r="AK19" i="53" s="1"/>
  <c r="AM19" i="53" s="1"/>
  <c r="AL18" i="53"/>
  <c r="AJ18" i="53"/>
  <c r="AI18" i="53"/>
  <c r="AH18" i="53"/>
  <c r="AG18" i="53"/>
  <c r="AF18" i="53"/>
  <c r="O18" i="53"/>
  <c r="AK18" i="53" s="1"/>
  <c r="AM18" i="53" s="1"/>
  <c r="AL17" i="53"/>
  <c r="AJ17" i="53"/>
  <c r="AI17" i="53"/>
  <c r="AH17" i="53"/>
  <c r="AG17" i="53"/>
  <c r="AF17" i="53"/>
  <c r="O17" i="53"/>
  <c r="AK17" i="53" s="1"/>
  <c r="AM17" i="53" s="1"/>
  <c r="AY16" i="53"/>
  <c r="AX16" i="53"/>
  <c r="AW16" i="53"/>
  <c r="AV16" i="53"/>
  <c r="AU16" i="53"/>
  <c r="AT16" i="53"/>
  <c r="AS16" i="53"/>
  <c r="AR16" i="53"/>
  <c r="AP16" i="53"/>
  <c r="AQ16" i="53" s="1"/>
  <c r="AL16" i="53"/>
  <c r="AJ16" i="53"/>
  <c r="AI16" i="53"/>
  <c r="AH16" i="53"/>
  <c r="AG16" i="53"/>
  <c r="AF16" i="53"/>
  <c r="O16" i="53"/>
  <c r="AK16" i="53" s="1"/>
  <c r="AM16" i="53" s="1"/>
  <c r="AR15" i="53"/>
  <c r="AL15" i="53"/>
  <c r="AJ15" i="53"/>
  <c r="AI15" i="53"/>
  <c r="AH15" i="53"/>
  <c r="AG15" i="53"/>
  <c r="AF15" i="53"/>
  <c r="O15" i="53"/>
  <c r="AK15" i="53" s="1"/>
  <c r="AM15" i="53" s="1"/>
  <c r="BU14" i="53"/>
  <c r="BL14" i="53"/>
  <c r="AR14" i="53"/>
  <c r="AL14" i="53"/>
  <c r="AJ14" i="53"/>
  <c r="AI14" i="53"/>
  <c r="AH14" i="53"/>
  <c r="AG14" i="53"/>
  <c r="AF14" i="53"/>
  <c r="O14" i="53"/>
  <c r="AK14" i="53" s="1"/>
  <c r="AM14" i="53" s="1"/>
  <c r="BU13" i="53"/>
  <c r="BL13" i="53"/>
  <c r="AR13" i="53"/>
  <c r="AL13" i="53"/>
  <c r="AJ13" i="53"/>
  <c r="AI13" i="53"/>
  <c r="AH13" i="53"/>
  <c r="AG13" i="53"/>
  <c r="AF13" i="53"/>
  <c r="O13" i="53"/>
  <c r="AK13" i="53" s="1"/>
  <c r="AM13" i="53" s="1"/>
  <c r="BU12" i="53"/>
  <c r="BL12" i="53"/>
  <c r="AR12" i="53"/>
  <c r="AL12" i="53"/>
  <c r="AJ12" i="53"/>
  <c r="AI12" i="53"/>
  <c r="AH12" i="53"/>
  <c r="AG12" i="53"/>
  <c r="AF12" i="53"/>
  <c r="O12" i="53"/>
  <c r="AK12" i="53" s="1"/>
  <c r="AM12" i="53" s="1"/>
  <c r="BU11" i="53"/>
  <c r="BL11" i="53"/>
  <c r="AR11" i="53"/>
  <c r="AR17" i="53" s="1"/>
  <c r="AL11" i="53"/>
  <c r="AL21" i="53" s="1"/>
  <c r="AJ11" i="53"/>
  <c r="AI11" i="53"/>
  <c r="AI21" i="53" s="1"/>
  <c r="AH11" i="53"/>
  <c r="AH21" i="53" s="1"/>
  <c r="BY2" i="53" s="1"/>
  <c r="AV7" i="26" s="1"/>
  <c r="AG11" i="53"/>
  <c r="AG21" i="53" s="1"/>
  <c r="AJ2" i="53" s="1"/>
  <c r="AF11" i="53"/>
  <c r="O11" i="53"/>
  <c r="AK11" i="53" s="1"/>
  <c r="D6" i="53"/>
  <c r="CB2" i="53"/>
  <c r="AY7" i="26" s="1"/>
  <c r="BZ2" i="53"/>
  <c r="AW7" i="26" s="1"/>
  <c r="AP2" i="53"/>
  <c r="M7" i="26" s="1"/>
  <c r="A1" i="53"/>
  <c r="U4" i="53" s="1"/>
  <c r="I51" i="52"/>
  <c r="I50" i="52"/>
  <c r="I49" i="52"/>
  <c r="I48" i="52"/>
  <c r="I45" i="52"/>
  <c r="I44" i="52"/>
  <c r="I43" i="52"/>
  <c r="I42" i="52"/>
  <c r="I39" i="52"/>
  <c r="I38" i="52"/>
  <c r="I37" i="52"/>
  <c r="I36" i="52"/>
  <c r="I33" i="52"/>
  <c r="I32" i="52"/>
  <c r="I31" i="52"/>
  <c r="I30" i="52"/>
  <c r="I27" i="52"/>
  <c r="I26" i="52"/>
  <c r="I25" i="52"/>
  <c r="I24" i="52"/>
  <c r="AL20" i="52"/>
  <c r="AJ20" i="52"/>
  <c r="AI20" i="52"/>
  <c r="AH20" i="52"/>
  <c r="AG20" i="52"/>
  <c r="AF20" i="52"/>
  <c r="O20" i="52"/>
  <c r="AK20" i="52" s="1"/>
  <c r="AM20" i="52" s="1"/>
  <c r="AL19" i="52"/>
  <c r="AJ19" i="52"/>
  <c r="AI19" i="52"/>
  <c r="AH19" i="52"/>
  <c r="AG19" i="52"/>
  <c r="AF19" i="52"/>
  <c r="O19" i="52"/>
  <c r="AK19" i="52" s="1"/>
  <c r="AM19" i="52" s="1"/>
  <c r="AL18" i="52"/>
  <c r="AJ18" i="52"/>
  <c r="AI18" i="52"/>
  <c r="AH18" i="52"/>
  <c r="AG18" i="52"/>
  <c r="AF18" i="52"/>
  <c r="O18" i="52"/>
  <c r="AK18" i="52" s="1"/>
  <c r="AM18" i="52" s="1"/>
  <c r="AL17" i="52"/>
  <c r="AJ17" i="52"/>
  <c r="AI17" i="52"/>
  <c r="AH17" i="52"/>
  <c r="AG17" i="52"/>
  <c r="AF17" i="52"/>
  <c r="O17" i="52"/>
  <c r="AK17" i="52" s="1"/>
  <c r="AM17" i="52" s="1"/>
  <c r="AY16" i="52"/>
  <c r="AX16" i="52"/>
  <c r="AW16" i="52"/>
  <c r="AV16" i="52"/>
  <c r="AU16" i="52"/>
  <c r="AT16" i="52"/>
  <c r="AS16" i="52"/>
  <c r="AR16" i="52"/>
  <c r="AP16" i="52"/>
  <c r="AQ16" i="52" s="1"/>
  <c r="AL16" i="52"/>
  <c r="AJ16" i="52"/>
  <c r="AI16" i="52"/>
  <c r="AH16" i="52"/>
  <c r="AG16" i="52"/>
  <c r="AF16" i="52"/>
  <c r="O16" i="52"/>
  <c r="AK16" i="52" s="1"/>
  <c r="AM16" i="52" s="1"/>
  <c r="AR15" i="52"/>
  <c r="AL15" i="52"/>
  <c r="AJ15" i="52"/>
  <c r="AI15" i="52"/>
  <c r="AH15" i="52"/>
  <c r="AG15" i="52"/>
  <c r="AF15" i="52"/>
  <c r="O15" i="52"/>
  <c r="AK15" i="52" s="1"/>
  <c r="AM15" i="52" s="1"/>
  <c r="BU14" i="52"/>
  <c r="BL14" i="52"/>
  <c r="AR14" i="52"/>
  <c r="AL14" i="52"/>
  <c r="AJ14" i="52"/>
  <c r="AI14" i="52"/>
  <c r="AH14" i="52"/>
  <c r="AG14" i="52"/>
  <c r="AF14" i="52"/>
  <c r="O14" i="52"/>
  <c r="AK14" i="52" s="1"/>
  <c r="AM14" i="52" s="1"/>
  <c r="BU13" i="52"/>
  <c r="BL13" i="52"/>
  <c r="AR13" i="52"/>
  <c r="AL13" i="52"/>
  <c r="AJ13" i="52"/>
  <c r="AI13" i="52"/>
  <c r="AH13" i="52"/>
  <c r="AG13" i="52"/>
  <c r="AF13" i="52"/>
  <c r="O13" i="52"/>
  <c r="AK13" i="52" s="1"/>
  <c r="AM13" i="52" s="1"/>
  <c r="BU12" i="52"/>
  <c r="BL12" i="52"/>
  <c r="AR12" i="52"/>
  <c r="AL12" i="52"/>
  <c r="AJ12" i="52"/>
  <c r="AI12" i="52"/>
  <c r="AH12" i="52"/>
  <c r="AG12" i="52"/>
  <c r="AF12" i="52"/>
  <c r="O12" i="52"/>
  <c r="AK12" i="52" s="1"/>
  <c r="AM12" i="52" s="1"/>
  <c r="BU11" i="52"/>
  <c r="CA11" i="52" s="1"/>
  <c r="BL11" i="52"/>
  <c r="AR11" i="52"/>
  <c r="AR17" i="52" s="1"/>
  <c r="AP2" i="52" s="1"/>
  <c r="M6" i="26" s="1"/>
  <c r="AL11" i="52"/>
  <c r="AL21" i="52" s="1"/>
  <c r="AJ11" i="52"/>
  <c r="AJ21" i="52" s="1"/>
  <c r="CA2" i="52" s="1"/>
  <c r="AX6" i="26" s="1"/>
  <c r="AI11" i="52"/>
  <c r="AI21" i="52" s="1"/>
  <c r="BZ2" i="52" s="1"/>
  <c r="AW6" i="26" s="1"/>
  <c r="AH11" i="52"/>
  <c r="AH21" i="52" s="1"/>
  <c r="BY2" i="52" s="1"/>
  <c r="AV6" i="26" s="1"/>
  <c r="AG11" i="52"/>
  <c r="AG21" i="52" s="1"/>
  <c r="AJ2" i="52" s="1"/>
  <c r="AF11" i="52"/>
  <c r="AF21" i="52" s="1"/>
  <c r="AK2" i="52" s="1"/>
  <c r="O11" i="52"/>
  <c r="AK11" i="52" s="1"/>
  <c r="AM11" i="52" s="1"/>
  <c r="D6" i="52"/>
  <c r="CB2" i="52"/>
  <c r="AY6" i="26" s="1"/>
  <c r="A1" i="52"/>
  <c r="U4" i="52" s="1"/>
  <c r="I51" i="5"/>
  <c r="I50" i="5"/>
  <c r="I49" i="5"/>
  <c r="I48" i="5"/>
  <c r="I45" i="5"/>
  <c r="I44" i="5"/>
  <c r="I43" i="5"/>
  <c r="I42" i="5"/>
  <c r="I39" i="5"/>
  <c r="I38" i="5"/>
  <c r="I37" i="5"/>
  <c r="I36" i="5"/>
  <c r="I33" i="5"/>
  <c r="I32" i="5"/>
  <c r="I31" i="5"/>
  <c r="I30" i="5"/>
  <c r="I27" i="5"/>
  <c r="I26" i="5"/>
  <c r="AI36" i="2" l="1"/>
  <c r="H6" i="26"/>
  <c r="U19" i="52"/>
  <c r="AH36" i="2"/>
  <c r="G6" i="26"/>
  <c r="BR11" i="52"/>
  <c r="BS11" i="52"/>
  <c r="BQ11" i="52"/>
  <c r="BO11" i="52"/>
  <c r="BM11" i="52"/>
  <c r="BT12" i="52"/>
  <c r="BR12" i="52"/>
  <c r="BN12" i="52"/>
  <c r="CA12" i="52"/>
  <c r="BZ12" i="52"/>
  <c r="BX12" i="52"/>
  <c r="BV12" i="52"/>
  <c r="BT13" i="52"/>
  <c r="BR13" i="52"/>
  <c r="BN13" i="52"/>
  <c r="CA13" i="52"/>
  <c r="BZ13" i="52"/>
  <c r="BX13" i="52"/>
  <c r="BV13" i="52"/>
  <c r="BT14" i="52"/>
  <c r="BS14" i="52"/>
  <c r="BR14" i="52"/>
  <c r="BQ14" i="52"/>
  <c r="BO14" i="52"/>
  <c r="BN14" i="52"/>
  <c r="BM14" i="52"/>
  <c r="BY14" i="52"/>
  <c r="CA14" i="52"/>
  <c r="BW14" i="52"/>
  <c r="BK16" i="52"/>
  <c r="BJ16" i="52"/>
  <c r="BI16" i="52"/>
  <c r="BH16" i="52"/>
  <c r="BF16" i="52"/>
  <c r="BE16" i="52"/>
  <c r="BD16" i="52"/>
  <c r="BB16" i="52"/>
  <c r="BA16" i="52"/>
  <c r="AZ16" i="52"/>
  <c r="U19" i="53"/>
  <c r="AH37" i="2"/>
  <c r="G7" i="26"/>
  <c r="CA11" i="53"/>
  <c r="BZ11" i="53"/>
  <c r="BX11" i="53"/>
  <c r="BV11" i="53"/>
  <c r="BT12" i="53"/>
  <c r="BS12" i="53"/>
  <c r="BR12" i="53"/>
  <c r="BQ12" i="53"/>
  <c r="BO12" i="53"/>
  <c r="BN12" i="53"/>
  <c r="BM12" i="53"/>
  <c r="BT13" i="53"/>
  <c r="BS13" i="53"/>
  <c r="BR13" i="53"/>
  <c r="BQ13" i="53"/>
  <c r="BO13" i="53"/>
  <c r="BN13" i="53"/>
  <c r="BM13" i="53"/>
  <c r="AF21" i="53"/>
  <c r="AK2" i="53" s="1"/>
  <c r="AJ21" i="53"/>
  <c r="CA2" i="53" s="1"/>
  <c r="AX7" i="26" s="1"/>
  <c r="BQ14" i="53"/>
  <c r="BR14" i="53"/>
  <c r="BN14" i="53"/>
  <c r="BY14" i="53"/>
  <c r="CA14" i="53"/>
  <c r="BZ14" i="53"/>
  <c r="BX14" i="53"/>
  <c r="BW14" i="53"/>
  <c r="BV14" i="53"/>
  <c r="BH16" i="53"/>
  <c r="BJ16" i="53"/>
  <c r="BI16" i="53"/>
  <c r="BF16" i="53"/>
  <c r="BE16" i="53"/>
  <c r="BB16" i="53"/>
  <c r="BA16" i="53"/>
  <c r="AG38" i="2"/>
  <c r="F8" i="26"/>
  <c r="AJ21" i="54"/>
  <c r="CA2" i="54" s="1"/>
  <c r="AX8" i="26" s="1"/>
  <c r="BT12" i="54"/>
  <c r="BR12" i="54"/>
  <c r="BQ12" i="54"/>
  <c r="BN12" i="54"/>
  <c r="BM12" i="54"/>
  <c r="BV12" i="54"/>
  <c r="BZ12" i="54"/>
  <c r="BT13" i="54"/>
  <c r="BR13" i="54"/>
  <c r="BQ13" i="54"/>
  <c r="BN13" i="54"/>
  <c r="BM13" i="54"/>
  <c r="BZ13" i="54"/>
  <c r="BY13" i="54"/>
  <c r="BV13" i="54"/>
  <c r="AF21" i="54"/>
  <c r="AK2" i="54" s="1"/>
  <c r="AG21" i="54"/>
  <c r="AJ2" i="54" s="1"/>
  <c r="BT14" i="54"/>
  <c r="BS14" i="54"/>
  <c r="BR14" i="54"/>
  <c r="BQ14" i="54"/>
  <c r="BO14" i="54"/>
  <c r="BN14" i="54"/>
  <c r="BM14" i="54"/>
  <c r="BY14" i="54"/>
  <c r="CA14" i="54"/>
  <c r="BZ14" i="54"/>
  <c r="BW14" i="54"/>
  <c r="BV14" i="54"/>
  <c r="BH16" i="54"/>
  <c r="BJ16" i="54"/>
  <c r="BI16" i="54"/>
  <c r="BF16" i="54"/>
  <c r="BE16" i="54"/>
  <c r="BB16" i="54"/>
  <c r="BA16" i="54"/>
  <c r="U19" i="55"/>
  <c r="AH39" i="2"/>
  <c r="G9" i="26"/>
  <c r="CA11" i="55"/>
  <c r="BX11" i="55"/>
  <c r="BT12" i="55"/>
  <c r="BS12" i="55"/>
  <c r="BR12" i="55"/>
  <c r="BQ12" i="55"/>
  <c r="BO12" i="55"/>
  <c r="BN12" i="55"/>
  <c r="BM12" i="55"/>
  <c r="BT13" i="55"/>
  <c r="BS13" i="55"/>
  <c r="BR13" i="55"/>
  <c r="BQ13" i="55"/>
  <c r="BO13" i="55"/>
  <c r="BN13" i="55"/>
  <c r="BM13" i="55"/>
  <c r="AF21" i="55"/>
  <c r="AK2" i="55" s="1"/>
  <c r="AJ21" i="55"/>
  <c r="CA2" i="55" s="1"/>
  <c r="AX9" i="26" s="1"/>
  <c r="BQ14" i="55"/>
  <c r="BS14" i="55"/>
  <c r="BR14" i="55"/>
  <c r="BO14" i="55"/>
  <c r="BN14" i="55"/>
  <c r="BY14" i="55"/>
  <c r="CA14" i="55"/>
  <c r="BZ14" i="55"/>
  <c r="BX14" i="55"/>
  <c r="BW14" i="55"/>
  <c r="BV14" i="55"/>
  <c r="BH16" i="55"/>
  <c r="BJ16" i="55"/>
  <c r="BI16" i="55"/>
  <c r="BF16" i="55"/>
  <c r="BE16" i="55"/>
  <c r="BB16" i="55"/>
  <c r="BA16" i="55"/>
  <c r="AG40" i="2"/>
  <c r="F10" i="26"/>
  <c r="U19" i="56"/>
  <c r="AH40" i="2"/>
  <c r="G10" i="26"/>
  <c r="AJ21" i="56"/>
  <c r="CA2" i="56" s="1"/>
  <c r="AX10" i="26" s="1"/>
  <c r="BT12" i="56"/>
  <c r="BS12" i="56"/>
  <c r="BR12" i="56"/>
  <c r="BQ12" i="56"/>
  <c r="BO12" i="56"/>
  <c r="BN12" i="56"/>
  <c r="BM12" i="56"/>
  <c r="BZ12" i="56"/>
  <c r="BY12" i="56"/>
  <c r="BV12" i="56"/>
  <c r="BT13" i="56"/>
  <c r="BS13" i="56"/>
  <c r="BR13" i="56"/>
  <c r="BQ13" i="56"/>
  <c r="BO13" i="56"/>
  <c r="BN13" i="56"/>
  <c r="BM13" i="56"/>
  <c r="BQ14" i="56"/>
  <c r="BS14" i="56"/>
  <c r="BR14" i="56"/>
  <c r="BO14" i="56"/>
  <c r="BN14" i="56"/>
  <c r="BY14" i="56"/>
  <c r="CA14" i="56"/>
  <c r="BZ14" i="56"/>
  <c r="BX14" i="56"/>
  <c r="BW14" i="56"/>
  <c r="BV14" i="56"/>
  <c r="AF21" i="56"/>
  <c r="AK2" i="56" s="1"/>
  <c r="BH16" i="56"/>
  <c r="BJ16" i="56"/>
  <c r="BI16" i="56"/>
  <c r="BF16" i="56"/>
  <c r="BE16" i="56"/>
  <c r="BB16" i="56"/>
  <c r="BA16" i="56"/>
  <c r="U19" i="57"/>
  <c r="AH41" i="2"/>
  <c r="G11" i="26"/>
  <c r="CA11" i="57"/>
  <c r="BX11" i="57"/>
  <c r="BT12" i="57"/>
  <c r="BS12" i="57"/>
  <c r="BR12" i="57"/>
  <c r="BQ12" i="57"/>
  <c r="BO12" i="57"/>
  <c r="BN12" i="57"/>
  <c r="BM12" i="57"/>
  <c r="BT13" i="57"/>
  <c r="BS13" i="57"/>
  <c r="BR13" i="57"/>
  <c r="BQ13" i="57"/>
  <c r="BO13" i="57"/>
  <c r="BN13" i="57"/>
  <c r="BM13" i="57"/>
  <c r="BQ14" i="57"/>
  <c r="BS14" i="57"/>
  <c r="BR14" i="57"/>
  <c r="BO14" i="57"/>
  <c r="BN14" i="57"/>
  <c r="BY14" i="57"/>
  <c r="CA14" i="57"/>
  <c r="BZ14" i="57"/>
  <c r="BX14" i="57"/>
  <c r="BW14" i="57"/>
  <c r="BV14" i="57"/>
  <c r="AF21" i="57"/>
  <c r="AK2" i="57" s="1"/>
  <c r="AJ21" i="57"/>
  <c r="CA2" i="57" s="1"/>
  <c r="AX11" i="26" s="1"/>
  <c r="BH16" i="57"/>
  <c r="BJ16" i="57"/>
  <c r="BI16" i="57"/>
  <c r="BF16" i="57"/>
  <c r="BE16" i="57"/>
  <c r="BB16" i="57"/>
  <c r="BA16" i="57"/>
  <c r="U19" i="58"/>
  <c r="AH42" i="2"/>
  <c r="G12" i="26"/>
  <c r="CA11" i="58"/>
  <c r="BX11" i="58"/>
  <c r="BT12" i="58"/>
  <c r="BS12" i="58"/>
  <c r="BR12" i="58"/>
  <c r="BQ12" i="58"/>
  <c r="BO12" i="58"/>
  <c r="BN12" i="58"/>
  <c r="BM12" i="58"/>
  <c r="BT13" i="58"/>
  <c r="BS13" i="58"/>
  <c r="BR13" i="58"/>
  <c r="BQ13" i="58"/>
  <c r="BO13" i="58"/>
  <c r="BN13" i="58"/>
  <c r="BM13" i="58"/>
  <c r="AF21" i="58"/>
  <c r="AK2" i="58" s="1"/>
  <c r="AJ21" i="58"/>
  <c r="CA2" i="58" s="1"/>
  <c r="AX12" i="26" s="1"/>
  <c r="BQ14" i="58"/>
  <c r="BS14" i="58"/>
  <c r="BR14" i="58"/>
  <c r="BO14" i="58"/>
  <c r="BN14" i="58"/>
  <c r="BY14" i="58"/>
  <c r="CA14" i="58"/>
  <c r="BZ14" i="58"/>
  <c r="BX14" i="58"/>
  <c r="BW14" i="58"/>
  <c r="BV14" i="58"/>
  <c r="BH16" i="58"/>
  <c r="BJ16" i="58"/>
  <c r="BI16" i="58"/>
  <c r="BF16" i="58"/>
  <c r="BE16" i="58"/>
  <c r="BB16" i="58"/>
  <c r="BA16" i="58"/>
  <c r="U19" i="59"/>
  <c r="AH43" i="2"/>
  <c r="G13" i="26"/>
  <c r="BT11" i="59"/>
  <c r="BP11" i="59"/>
  <c r="CA11" i="59"/>
  <c r="BX11" i="59"/>
  <c r="BT12" i="59"/>
  <c r="BS12" i="59"/>
  <c r="BR12" i="59"/>
  <c r="BQ12" i="59"/>
  <c r="BO12" i="59"/>
  <c r="BN12" i="59"/>
  <c r="BM12" i="59"/>
  <c r="BT13" i="59"/>
  <c r="BS13" i="59"/>
  <c r="BR13" i="59"/>
  <c r="BQ13" i="59"/>
  <c r="BO13" i="59"/>
  <c r="BN13" i="59"/>
  <c r="BM13" i="59"/>
  <c r="AF21" i="59"/>
  <c r="AK2" i="59" s="1"/>
  <c r="AJ21" i="59"/>
  <c r="CA2" i="59" s="1"/>
  <c r="AX13" i="26" s="1"/>
  <c r="BQ14" i="59"/>
  <c r="BS14" i="59"/>
  <c r="BR14" i="59"/>
  <c r="BO14" i="59"/>
  <c r="BN14" i="59"/>
  <c r="BY14" i="59"/>
  <c r="CA14" i="59"/>
  <c r="BZ14" i="59"/>
  <c r="BX14" i="59"/>
  <c r="BW14" i="59"/>
  <c r="BV14" i="59"/>
  <c r="BH16" i="59"/>
  <c r="BJ16" i="59"/>
  <c r="BI16" i="59"/>
  <c r="BF16" i="59"/>
  <c r="BE16" i="59"/>
  <c r="BB16" i="59"/>
  <c r="BA16" i="59"/>
  <c r="U19" i="60"/>
  <c r="AH44" i="2"/>
  <c r="G14" i="26"/>
  <c r="BT11" i="60"/>
  <c r="BP11" i="60"/>
  <c r="CA11" i="60"/>
  <c r="BX11" i="60"/>
  <c r="BT12" i="60"/>
  <c r="BS12" i="60"/>
  <c r="BR12" i="60"/>
  <c r="BQ12" i="60"/>
  <c r="BO12" i="60"/>
  <c r="BN12" i="60"/>
  <c r="BM12" i="60"/>
  <c r="BT13" i="60"/>
  <c r="BS13" i="60"/>
  <c r="BR13" i="60"/>
  <c r="BQ13" i="60"/>
  <c r="BO13" i="60"/>
  <c r="BN13" i="60"/>
  <c r="BM13" i="60"/>
  <c r="AF21" i="60"/>
  <c r="AK2" i="60" s="1"/>
  <c r="BQ14" i="60"/>
  <c r="BS14" i="60"/>
  <c r="BR14" i="60"/>
  <c r="BO14" i="60"/>
  <c r="BN14" i="60"/>
  <c r="BY14" i="60"/>
  <c r="CA14" i="60"/>
  <c r="BZ14" i="60"/>
  <c r="BX14" i="60"/>
  <c r="BW14" i="60"/>
  <c r="BV14" i="60"/>
  <c r="BH16" i="60"/>
  <c r="BJ16" i="60"/>
  <c r="BI16" i="60"/>
  <c r="BF16" i="60"/>
  <c r="BE16" i="60"/>
  <c r="BB16" i="60"/>
  <c r="BA16" i="60"/>
  <c r="U19" i="61"/>
  <c r="AH45" i="2"/>
  <c r="G15" i="26"/>
  <c r="CA11" i="61"/>
  <c r="BX11" i="61"/>
  <c r="BT12" i="61"/>
  <c r="BS12" i="61"/>
  <c r="BR12" i="61"/>
  <c r="BQ12" i="61"/>
  <c r="BO12" i="61"/>
  <c r="BN12" i="61"/>
  <c r="BM12" i="61"/>
  <c r="BT13" i="61"/>
  <c r="BR13" i="61"/>
  <c r="BQ13" i="61"/>
  <c r="BO13" i="61"/>
  <c r="BN13" i="61"/>
  <c r="BM13" i="61"/>
  <c r="AJ21" i="61"/>
  <c r="CA2" i="61" s="1"/>
  <c r="AX15" i="26" s="1"/>
  <c r="BQ14" i="61"/>
  <c r="BS14" i="61"/>
  <c r="BR14" i="61"/>
  <c r="BO14" i="61"/>
  <c r="BN14" i="61"/>
  <c r="BY14" i="61"/>
  <c r="CA14" i="61"/>
  <c r="BZ14" i="61"/>
  <c r="BX14" i="61"/>
  <c r="BW14" i="61"/>
  <c r="BV14" i="61"/>
  <c r="AF21" i="61"/>
  <c r="AK2" i="61" s="1"/>
  <c r="BH16" i="61"/>
  <c r="BJ16" i="61"/>
  <c r="BI16" i="61"/>
  <c r="BF16" i="61"/>
  <c r="BE16" i="61"/>
  <c r="BB16" i="61"/>
  <c r="BA16" i="61"/>
  <c r="U19" i="62"/>
  <c r="AH46" i="2"/>
  <c r="G16" i="26"/>
  <c r="CA11" i="62"/>
  <c r="BX11" i="62"/>
  <c r="BT12" i="62"/>
  <c r="BS12" i="62"/>
  <c r="BR12" i="62"/>
  <c r="BQ12" i="62"/>
  <c r="BO12" i="62"/>
  <c r="BN12" i="62"/>
  <c r="BM12" i="62"/>
  <c r="BT13" i="62"/>
  <c r="BS13" i="62"/>
  <c r="BR13" i="62"/>
  <c r="BQ13" i="62"/>
  <c r="BO13" i="62"/>
  <c r="BN13" i="62"/>
  <c r="BM13" i="62"/>
  <c r="AF21" i="62"/>
  <c r="AK2" i="62" s="1"/>
  <c r="AJ21" i="62"/>
  <c r="CA2" i="62" s="1"/>
  <c r="AX16" i="26" s="1"/>
  <c r="BQ14" i="62"/>
  <c r="BS14" i="62"/>
  <c r="BR14" i="62"/>
  <c r="BO14" i="62"/>
  <c r="BN14" i="62"/>
  <c r="BY14" i="62"/>
  <c r="CA14" i="62"/>
  <c r="BZ14" i="62"/>
  <c r="BX14" i="62"/>
  <c r="BW14" i="62"/>
  <c r="BV14" i="62"/>
  <c r="BH16" i="62"/>
  <c r="BJ16" i="62"/>
  <c r="BI16" i="62"/>
  <c r="BF16" i="62"/>
  <c r="BE16" i="62"/>
  <c r="BB16" i="62"/>
  <c r="BA16" i="62"/>
  <c r="U19" i="63"/>
  <c r="AH47" i="2"/>
  <c r="G17" i="26"/>
  <c r="BT11" i="63"/>
  <c r="BP11" i="63"/>
  <c r="CA11" i="63"/>
  <c r="BX11" i="63"/>
  <c r="BT12" i="63"/>
  <c r="BS12" i="63"/>
  <c r="BR12" i="63"/>
  <c r="BQ12" i="63"/>
  <c r="BO12" i="63"/>
  <c r="BN12" i="63"/>
  <c r="BM12" i="63"/>
  <c r="BT13" i="63"/>
  <c r="BS13" i="63"/>
  <c r="BR13" i="63"/>
  <c r="BQ13" i="63"/>
  <c r="BO13" i="63"/>
  <c r="BN13" i="63"/>
  <c r="BM13" i="63"/>
  <c r="AF21" i="63"/>
  <c r="AK2" i="63" s="1"/>
  <c r="BQ14" i="63"/>
  <c r="BS14" i="63"/>
  <c r="BR14" i="63"/>
  <c r="BO14" i="63"/>
  <c r="BN14" i="63"/>
  <c r="BY14" i="63"/>
  <c r="CA14" i="63"/>
  <c r="BZ14" i="63"/>
  <c r="BX14" i="63"/>
  <c r="BW14" i="63"/>
  <c r="BV14" i="63"/>
  <c r="BH16" i="63"/>
  <c r="BJ16" i="63"/>
  <c r="BI16" i="63"/>
  <c r="BF16" i="63"/>
  <c r="BE16" i="63"/>
  <c r="BB16" i="63"/>
  <c r="BA16" i="63"/>
  <c r="BT11" i="64"/>
  <c r="BP11" i="64"/>
  <c r="CA11" i="64"/>
  <c r="BX11" i="64"/>
  <c r="BT12" i="64"/>
  <c r="BS12" i="64"/>
  <c r="BR12" i="64"/>
  <c r="BQ12" i="64"/>
  <c r="BO12" i="64"/>
  <c r="BN12" i="64"/>
  <c r="BM12" i="64"/>
  <c r="BT13" i="64"/>
  <c r="BS13" i="64"/>
  <c r="BR13" i="64"/>
  <c r="BQ13" i="64"/>
  <c r="BO13" i="64"/>
  <c r="BN13" i="64"/>
  <c r="BM13" i="64"/>
  <c r="AF21" i="64"/>
  <c r="AK2" i="64" s="1"/>
  <c r="AG21" i="64"/>
  <c r="AJ2" i="64" s="1"/>
  <c r="AJ21" i="64"/>
  <c r="CA2" i="64" s="1"/>
  <c r="AX18" i="26" s="1"/>
  <c r="BQ14" i="64"/>
  <c r="BS14" i="64"/>
  <c r="BR14" i="64"/>
  <c r="BO14" i="64"/>
  <c r="BN14" i="64"/>
  <c r="BY14" i="64"/>
  <c r="CA14" i="64"/>
  <c r="BZ14" i="64"/>
  <c r="BX14" i="64"/>
  <c r="BW14" i="64"/>
  <c r="BV14" i="64"/>
  <c r="BH16" i="64"/>
  <c r="BJ16" i="64"/>
  <c r="BI16" i="64"/>
  <c r="BF16" i="64"/>
  <c r="BE16" i="64"/>
  <c r="BB16" i="64"/>
  <c r="BA16" i="64"/>
  <c r="AI49" i="2"/>
  <c r="H19" i="26"/>
  <c r="U19" i="65"/>
  <c r="AH49" i="2"/>
  <c r="G19" i="26"/>
  <c r="CA11" i="65"/>
  <c r="BX11" i="65"/>
  <c r="BT12" i="65"/>
  <c r="BR12" i="65"/>
  <c r="BQ12" i="65"/>
  <c r="BN12" i="65"/>
  <c r="BM12" i="65"/>
  <c r="BT13" i="65"/>
  <c r="BR13" i="65"/>
  <c r="BQ13" i="65"/>
  <c r="BN13" i="65"/>
  <c r="BM13" i="65"/>
  <c r="BT14" i="65"/>
  <c r="BS14" i="65"/>
  <c r="BR14" i="65"/>
  <c r="BQ14" i="65"/>
  <c r="BO14" i="65"/>
  <c r="BN14" i="65"/>
  <c r="BM14" i="65"/>
  <c r="BY14" i="65"/>
  <c r="CA14" i="65"/>
  <c r="BZ14" i="65"/>
  <c r="BW14" i="65"/>
  <c r="BV14" i="65"/>
  <c r="AJ21" i="65"/>
  <c r="CA2" i="65" s="1"/>
  <c r="AX19" i="26" s="1"/>
  <c r="BK16" i="65"/>
  <c r="BJ16" i="65"/>
  <c r="BI16" i="65"/>
  <c r="BH16" i="65"/>
  <c r="BF16" i="65"/>
  <c r="BE16" i="65"/>
  <c r="BD16" i="65"/>
  <c r="BB16" i="65"/>
  <c r="BA16" i="65"/>
  <c r="AZ16" i="65"/>
  <c r="U19" i="66"/>
  <c r="AH50" i="2"/>
  <c r="G20" i="26"/>
  <c r="BT11" i="66"/>
  <c r="BP11" i="66"/>
  <c r="CA11" i="66"/>
  <c r="BX11" i="66"/>
  <c r="BT12" i="66"/>
  <c r="BS12" i="66"/>
  <c r="BR12" i="66"/>
  <c r="BQ12" i="66"/>
  <c r="BO12" i="66"/>
  <c r="BN12" i="66"/>
  <c r="BM12" i="66"/>
  <c r="BT13" i="66"/>
  <c r="BS13" i="66"/>
  <c r="BR13" i="66"/>
  <c r="BQ13" i="66"/>
  <c r="BO13" i="66"/>
  <c r="BN13" i="66"/>
  <c r="BM13" i="66"/>
  <c r="AF21" i="66"/>
  <c r="AK2" i="66" s="1"/>
  <c r="AJ21" i="66"/>
  <c r="CA2" i="66" s="1"/>
  <c r="AX20" i="26" s="1"/>
  <c r="BQ14" i="66"/>
  <c r="BS14" i="66"/>
  <c r="BR14" i="66"/>
  <c r="BO14" i="66"/>
  <c r="BN14" i="66"/>
  <c r="BY14" i="66"/>
  <c r="CA14" i="66"/>
  <c r="BZ14" i="66"/>
  <c r="BX14" i="66"/>
  <c r="BW14" i="66"/>
  <c r="BV14" i="66"/>
  <c r="BH16" i="66"/>
  <c r="BJ16" i="66"/>
  <c r="BI16" i="66"/>
  <c r="BF16" i="66"/>
  <c r="BE16" i="66"/>
  <c r="BB16" i="66"/>
  <c r="BA16" i="66"/>
  <c r="U19" i="67"/>
  <c r="AH51" i="2"/>
  <c r="G21" i="26"/>
  <c r="CA11" i="67"/>
  <c r="BX11" i="67"/>
  <c r="BT12" i="67"/>
  <c r="BS12" i="67"/>
  <c r="BR12" i="67"/>
  <c r="BQ12" i="67"/>
  <c r="BO12" i="67"/>
  <c r="BN12" i="67"/>
  <c r="BM12" i="67"/>
  <c r="BT13" i="67"/>
  <c r="BS13" i="67"/>
  <c r="BR13" i="67"/>
  <c r="BQ13" i="67"/>
  <c r="BO13" i="67"/>
  <c r="BN13" i="67"/>
  <c r="BM13" i="67"/>
  <c r="AF21" i="67"/>
  <c r="AK2" i="67" s="1"/>
  <c r="BQ14" i="67"/>
  <c r="BS14" i="67"/>
  <c r="BR14" i="67"/>
  <c r="BO14" i="67"/>
  <c r="BN14" i="67"/>
  <c r="BY14" i="67"/>
  <c r="CA14" i="67"/>
  <c r="BZ14" i="67"/>
  <c r="BX14" i="67"/>
  <c r="BW14" i="67"/>
  <c r="BV14" i="67"/>
  <c r="BH16" i="67"/>
  <c r="BJ16" i="67"/>
  <c r="BI16" i="67"/>
  <c r="BF16" i="67"/>
  <c r="BE16" i="67"/>
  <c r="BB16" i="67"/>
  <c r="BA16" i="67"/>
  <c r="U19" i="68"/>
  <c r="AH52" i="2"/>
  <c r="G22" i="26"/>
  <c r="BT11" i="68"/>
  <c r="BP11" i="68"/>
  <c r="CA11" i="68"/>
  <c r="BX11" i="68"/>
  <c r="BT12" i="68"/>
  <c r="BS12" i="68"/>
  <c r="BR12" i="68"/>
  <c r="BQ12" i="68"/>
  <c r="BO12" i="68"/>
  <c r="BN12" i="68"/>
  <c r="BM12" i="68"/>
  <c r="BT13" i="68"/>
  <c r="BR13" i="68"/>
  <c r="BQ13" i="68"/>
  <c r="BN13" i="68"/>
  <c r="BM13" i="68"/>
  <c r="AF21" i="68"/>
  <c r="AK2" i="68" s="1"/>
  <c r="AJ21" i="68"/>
  <c r="CA2" i="68" s="1"/>
  <c r="AX22" i="26" s="1"/>
  <c r="BQ14" i="68"/>
  <c r="BS14" i="68"/>
  <c r="BR14" i="68"/>
  <c r="BO14" i="68"/>
  <c r="BN14" i="68"/>
  <c r="BY14" i="68"/>
  <c r="CA14" i="68"/>
  <c r="BZ14" i="68"/>
  <c r="BW14" i="68"/>
  <c r="BV14" i="68"/>
  <c r="BH16" i="68"/>
  <c r="BI16" i="68"/>
  <c r="BE16" i="68"/>
  <c r="BA16" i="68"/>
  <c r="U19" i="69"/>
  <c r="AH53" i="2"/>
  <c r="G23" i="26"/>
  <c r="CA11" i="69"/>
  <c r="BZ11" i="69"/>
  <c r="BX11" i="69"/>
  <c r="BV11" i="69"/>
  <c r="BT12" i="69"/>
  <c r="BS12" i="69"/>
  <c r="BR12" i="69"/>
  <c r="BQ12" i="69"/>
  <c r="BO12" i="69"/>
  <c r="BN12" i="69"/>
  <c r="BM12" i="69"/>
  <c r="BT13" i="69"/>
  <c r="BS13" i="69"/>
  <c r="BR13" i="69"/>
  <c r="BQ13" i="69"/>
  <c r="BO13" i="69"/>
  <c r="BN13" i="69"/>
  <c r="BM13" i="69"/>
  <c r="AF21" i="69"/>
  <c r="AK2" i="69" s="1"/>
  <c r="AJ21" i="69"/>
  <c r="CA2" i="69" s="1"/>
  <c r="AX23" i="26" s="1"/>
  <c r="BQ14" i="69"/>
  <c r="BR14" i="69"/>
  <c r="BN14" i="69"/>
  <c r="BY14" i="69"/>
  <c r="CA14" i="69"/>
  <c r="BZ14" i="69"/>
  <c r="BX14" i="69"/>
  <c r="BW14" i="69"/>
  <c r="BV14" i="69"/>
  <c r="BH16" i="69"/>
  <c r="BI16" i="69"/>
  <c r="BE16" i="69"/>
  <c r="BB16" i="69"/>
  <c r="BA16" i="69"/>
  <c r="CA11" i="70"/>
  <c r="BX11" i="70"/>
  <c r="BT12" i="70"/>
  <c r="BS12" i="70"/>
  <c r="BR12" i="70"/>
  <c r="BQ12" i="70"/>
  <c r="BO12" i="70"/>
  <c r="BN12" i="70"/>
  <c r="BM12" i="70"/>
  <c r="BT13" i="70"/>
  <c r="BS13" i="70"/>
  <c r="BR13" i="70"/>
  <c r="BQ13" i="70"/>
  <c r="BO13" i="70"/>
  <c r="BN13" i="70"/>
  <c r="BM13" i="70"/>
  <c r="AF21" i="70"/>
  <c r="AK2" i="70" s="1"/>
  <c r="AG21" i="70"/>
  <c r="AJ2" i="70" s="1"/>
  <c r="AJ21" i="70"/>
  <c r="CA2" i="70" s="1"/>
  <c r="AX24" i="26" s="1"/>
  <c r="BQ14" i="70"/>
  <c r="BS14" i="70"/>
  <c r="BR14" i="70"/>
  <c r="BO14" i="70"/>
  <c r="BN14" i="70"/>
  <c r="BY14" i="70"/>
  <c r="CA14" i="70"/>
  <c r="BZ14" i="70"/>
  <c r="BX14" i="70"/>
  <c r="BW14" i="70"/>
  <c r="BV14" i="70"/>
  <c r="BH16" i="70"/>
  <c r="BJ16" i="70"/>
  <c r="BI16" i="70"/>
  <c r="BF16" i="70"/>
  <c r="BE16" i="70"/>
  <c r="BB16" i="70"/>
  <c r="BA16" i="70"/>
  <c r="U19" i="71"/>
  <c r="AH55" i="2"/>
  <c r="G25" i="26"/>
  <c r="CA11" i="71"/>
  <c r="BX11" i="71"/>
  <c r="BT12" i="71"/>
  <c r="BS12" i="71"/>
  <c r="BR12" i="71"/>
  <c r="BQ12" i="71"/>
  <c r="BO12" i="71"/>
  <c r="BN12" i="71"/>
  <c r="BM12" i="71"/>
  <c r="BT13" i="71"/>
  <c r="BS13" i="71"/>
  <c r="BR13" i="71"/>
  <c r="BQ13" i="71"/>
  <c r="BO13" i="71"/>
  <c r="BN13" i="71"/>
  <c r="BM13" i="71"/>
  <c r="AF21" i="71"/>
  <c r="AK2" i="71" s="1"/>
  <c r="AJ21" i="71"/>
  <c r="CA2" i="71" s="1"/>
  <c r="AX25" i="26" s="1"/>
  <c r="BQ14" i="71"/>
  <c r="BS14" i="71"/>
  <c r="BR14" i="71"/>
  <c r="BO14" i="71"/>
  <c r="BN14" i="71"/>
  <c r="BY14" i="71"/>
  <c r="CA14" i="71"/>
  <c r="BZ14" i="71"/>
  <c r="BX14" i="71"/>
  <c r="BW14" i="71"/>
  <c r="BV14" i="71"/>
  <c r="BH16" i="71"/>
  <c r="BJ16" i="71"/>
  <c r="BI16" i="71"/>
  <c r="BF16" i="71"/>
  <c r="BE16" i="71"/>
  <c r="BB16" i="71"/>
  <c r="BA16" i="71"/>
  <c r="U19" i="72"/>
  <c r="AH56" i="2"/>
  <c r="G26" i="26"/>
  <c r="BT11" i="72"/>
  <c r="BP11" i="72"/>
  <c r="CA11" i="72"/>
  <c r="BX11" i="72"/>
  <c r="BT12" i="72"/>
  <c r="BS12" i="72"/>
  <c r="BR12" i="72"/>
  <c r="BQ12" i="72"/>
  <c r="BO12" i="72"/>
  <c r="BN12" i="72"/>
  <c r="BM12" i="72"/>
  <c r="BT13" i="72"/>
  <c r="BS13" i="72"/>
  <c r="BR13" i="72"/>
  <c r="BQ13" i="72"/>
  <c r="BO13" i="72"/>
  <c r="BN13" i="72"/>
  <c r="BM13" i="72"/>
  <c r="AF21" i="72"/>
  <c r="AK2" i="72" s="1"/>
  <c r="BQ14" i="72"/>
  <c r="BS14" i="72"/>
  <c r="BR14" i="72"/>
  <c r="BO14" i="72"/>
  <c r="BN14" i="72"/>
  <c r="BY14" i="72"/>
  <c r="CA14" i="72"/>
  <c r="BZ14" i="72"/>
  <c r="BX14" i="72"/>
  <c r="BW14" i="72"/>
  <c r="BV14" i="72"/>
  <c r="BH16" i="72"/>
  <c r="BJ16" i="72"/>
  <c r="BI16" i="72"/>
  <c r="BF16" i="72"/>
  <c r="BE16" i="72"/>
  <c r="BB16" i="72"/>
  <c r="BA16" i="72"/>
  <c r="BT11" i="73"/>
  <c r="BP11" i="73"/>
  <c r="CA11" i="73"/>
  <c r="BX11" i="73"/>
  <c r="BT12" i="73"/>
  <c r="BS12" i="73"/>
  <c r="BR12" i="73"/>
  <c r="BQ12" i="73"/>
  <c r="BO12" i="73"/>
  <c r="BN12" i="73"/>
  <c r="BM12" i="73"/>
  <c r="BT13" i="73"/>
  <c r="BS13" i="73"/>
  <c r="BR13" i="73"/>
  <c r="BQ13" i="73"/>
  <c r="BO13" i="73"/>
  <c r="BN13" i="73"/>
  <c r="BM13" i="73"/>
  <c r="AF21" i="73"/>
  <c r="AK2" i="73" s="1"/>
  <c r="AG21" i="73"/>
  <c r="AJ2" i="73" s="1"/>
  <c r="AJ21" i="73"/>
  <c r="CA2" i="73" s="1"/>
  <c r="AX27" i="26" s="1"/>
  <c r="BQ14" i="73"/>
  <c r="BS14" i="73"/>
  <c r="BR14" i="73"/>
  <c r="BO14" i="73"/>
  <c r="BN14" i="73"/>
  <c r="BY14" i="73"/>
  <c r="CA14" i="73"/>
  <c r="BZ14" i="73"/>
  <c r="BX14" i="73"/>
  <c r="BW14" i="73"/>
  <c r="BV14" i="73"/>
  <c r="BH16" i="73"/>
  <c r="BJ16" i="73"/>
  <c r="BI16" i="73"/>
  <c r="BF16" i="73"/>
  <c r="BE16" i="73"/>
  <c r="BB16" i="73"/>
  <c r="BA16" i="73"/>
  <c r="BT11" i="74"/>
  <c r="BP11" i="74"/>
  <c r="CA11" i="74"/>
  <c r="BX11" i="74"/>
  <c r="BT12" i="74"/>
  <c r="BS12" i="74"/>
  <c r="BR12" i="74"/>
  <c r="BQ12" i="74"/>
  <c r="BO12" i="74"/>
  <c r="BN12" i="74"/>
  <c r="BM12" i="74"/>
  <c r="BT13" i="74"/>
  <c r="BR13" i="74"/>
  <c r="BQ13" i="74"/>
  <c r="BN13" i="74"/>
  <c r="BM13" i="74"/>
  <c r="AF21" i="74"/>
  <c r="AK2" i="74" s="1"/>
  <c r="AJ21" i="74"/>
  <c r="CA2" i="74" s="1"/>
  <c r="AX28" i="26" s="1"/>
  <c r="BT14" i="74"/>
  <c r="BS14" i="74"/>
  <c r="BR14" i="74"/>
  <c r="BQ14" i="74"/>
  <c r="BO14" i="74"/>
  <c r="BN14" i="74"/>
  <c r="BM14" i="74"/>
  <c r="BY14" i="74"/>
  <c r="CA14" i="74"/>
  <c r="BZ14" i="74"/>
  <c r="BW14" i="74"/>
  <c r="BV14" i="74"/>
  <c r="BH16" i="74"/>
  <c r="BJ16" i="74"/>
  <c r="BI16" i="74"/>
  <c r="BF16" i="74"/>
  <c r="BE16" i="74"/>
  <c r="BB16" i="74"/>
  <c r="BA16" i="74"/>
  <c r="U19" i="75"/>
  <c r="AH59" i="2"/>
  <c r="G29" i="26"/>
  <c r="CA11" i="75"/>
  <c r="BX11" i="75"/>
  <c r="BT12" i="75"/>
  <c r="BS12" i="75"/>
  <c r="BR12" i="75"/>
  <c r="BQ12" i="75"/>
  <c r="BO12" i="75"/>
  <c r="BN12" i="75"/>
  <c r="BM12" i="75"/>
  <c r="BT13" i="75"/>
  <c r="BS13" i="75"/>
  <c r="BR13" i="75"/>
  <c r="BQ13" i="75"/>
  <c r="BO13" i="75"/>
  <c r="BN13" i="75"/>
  <c r="BM13" i="75"/>
  <c r="AF21" i="75"/>
  <c r="AK2" i="75" s="1"/>
  <c r="AJ21" i="75"/>
  <c r="CA2" i="75" s="1"/>
  <c r="AX29" i="26" s="1"/>
  <c r="BQ14" i="75"/>
  <c r="BS14" i="75"/>
  <c r="BR14" i="75"/>
  <c r="BO14" i="75"/>
  <c r="BN14" i="75"/>
  <c r="BY14" i="75"/>
  <c r="CA14" i="75"/>
  <c r="BZ14" i="75"/>
  <c r="BX14" i="75"/>
  <c r="BW14" i="75"/>
  <c r="BV14" i="75"/>
  <c r="BH16" i="75"/>
  <c r="BJ16" i="75"/>
  <c r="BI16" i="75"/>
  <c r="BF16" i="75"/>
  <c r="BE16" i="75"/>
  <c r="BB16" i="75"/>
  <c r="BA16" i="75"/>
  <c r="U19" i="76"/>
  <c r="AH60" i="2"/>
  <c r="G30" i="26"/>
  <c r="BT11" i="76"/>
  <c r="BP11" i="76"/>
  <c r="CA11" i="76"/>
  <c r="BX11" i="76"/>
  <c r="BT12" i="76"/>
  <c r="BS12" i="76"/>
  <c r="BR12" i="76"/>
  <c r="BQ12" i="76"/>
  <c r="BO12" i="76"/>
  <c r="BN12" i="76"/>
  <c r="BM12" i="76"/>
  <c r="BT13" i="76"/>
  <c r="BR13" i="76"/>
  <c r="BQ13" i="76"/>
  <c r="BO13" i="76"/>
  <c r="BN13" i="76"/>
  <c r="BM13" i="76"/>
  <c r="AJ21" i="76"/>
  <c r="CA2" i="76" s="1"/>
  <c r="AX30" i="26" s="1"/>
  <c r="BQ14" i="76"/>
  <c r="BS14" i="76"/>
  <c r="BR14" i="76"/>
  <c r="BO14" i="76"/>
  <c r="BN14" i="76"/>
  <c r="BY14" i="76"/>
  <c r="CA14" i="76"/>
  <c r="BZ14" i="76"/>
  <c r="BX14" i="76"/>
  <c r="BW14" i="76"/>
  <c r="BV14" i="76"/>
  <c r="AF21" i="76"/>
  <c r="AK2" i="76" s="1"/>
  <c r="BH16" i="76"/>
  <c r="BJ16" i="76"/>
  <c r="BI16" i="76"/>
  <c r="BF16" i="76"/>
  <c r="BE16" i="76"/>
  <c r="BB16" i="76"/>
  <c r="BA16" i="76"/>
  <c r="U19" i="77"/>
  <c r="AH61" i="2"/>
  <c r="G31" i="26"/>
  <c r="CA11" i="77"/>
  <c r="BX11" i="77"/>
  <c r="BT12" i="77"/>
  <c r="BR12" i="77"/>
  <c r="BQ12" i="77"/>
  <c r="BN12" i="77"/>
  <c r="BM12" i="77"/>
  <c r="BT13" i="77"/>
  <c r="BQ13" i="77"/>
  <c r="BM13" i="77"/>
  <c r="BQ14" i="77"/>
  <c r="BS14" i="77"/>
  <c r="BR14" i="77"/>
  <c r="BO14" i="77"/>
  <c r="BN14" i="77"/>
  <c r="BY14" i="77"/>
  <c r="CA14" i="77"/>
  <c r="BZ14" i="77"/>
  <c r="BX14" i="77"/>
  <c r="BW14" i="77"/>
  <c r="BV14" i="77"/>
  <c r="AF21" i="77"/>
  <c r="AK2" i="77" s="1"/>
  <c r="AJ21" i="77"/>
  <c r="CA2" i="77" s="1"/>
  <c r="AX31" i="26" s="1"/>
  <c r="BH16" i="77"/>
  <c r="BJ16" i="77"/>
  <c r="BI16" i="77"/>
  <c r="BF16" i="77"/>
  <c r="BE16" i="77"/>
  <c r="BB16" i="77"/>
  <c r="BA16" i="77"/>
  <c r="U19" i="78"/>
  <c r="AH62" i="2"/>
  <c r="G32" i="26"/>
  <c r="CA11" i="78"/>
  <c r="BX11" i="78"/>
  <c r="BT12" i="78"/>
  <c r="BR12" i="78"/>
  <c r="BQ12" i="78"/>
  <c r="BN12" i="78"/>
  <c r="BM12" i="78"/>
  <c r="BT13" i="78"/>
  <c r="BR13" i="78"/>
  <c r="BQ13" i="78"/>
  <c r="BN13" i="78"/>
  <c r="BM13" i="78"/>
  <c r="AF21" i="78"/>
  <c r="AK2" i="78" s="1"/>
  <c r="AJ21" i="78"/>
  <c r="CA2" i="78" s="1"/>
  <c r="AX32" i="26" s="1"/>
  <c r="BT14" i="78"/>
  <c r="BS14" i="78"/>
  <c r="BR14" i="78"/>
  <c r="BQ14" i="78"/>
  <c r="BO14" i="78"/>
  <c r="BN14" i="78"/>
  <c r="BM14" i="78"/>
  <c r="BY14" i="78"/>
  <c r="CA14" i="78"/>
  <c r="BZ14" i="78"/>
  <c r="BW14" i="78"/>
  <c r="BV14" i="78"/>
  <c r="BK16" i="78"/>
  <c r="BJ16" i="78"/>
  <c r="BI16" i="78"/>
  <c r="BH16" i="78"/>
  <c r="BF16" i="78"/>
  <c r="BE16" i="78"/>
  <c r="BD16" i="78"/>
  <c r="BB16" i="78"/>
  <c r="BA16" i="78"/>
  <c r="AZ16" i="78"/>
  <c r="U19" i="79"/>
  <c r="AH63" i="2"/>
  <c r="G33" i="26"/>
  <c r="BT11" i="79"/>
  <c r="BP11" i="79"/>
  <c r="CA11" i="79"/>
  <c r="BX11" i="79"/>
  <c r="BT12" i="79"/>
  <c r="BS12" i="79"/>
  <c r="BR12" i="79"/>
  <c r="BQ12" i="79"/>
  <c r="BO12" i="79"/>
  <c r="BN12" i="79"/>
  <c r="BM12" i="79"/>
  <c r="BT13" i="79"/>
  <c r="BS13" i="79"/>
  <c r="BR13" i="79"/>
  <c r="BQ13" i="79"/>
  <c r="BO13" i="79"/>
  <c r="BN13" i="79"/>
  <c r="BM13" i="79"/>
  <c r="AF21" i="79"/>
  <c r="AK2" i="79" s="1"/>
  <c r="BQ14" i="79"/>
  <c r="BS14" i="79"/>
  <c r="BR14" i="79"/>
  <c r="BO14" i="79"/>
  <c r="BN14" i="79"/>
  <c r="BY14" i="79"/>
  <c r="CA14" i="79"/>
  <c r="BZ14" i="79"/>
  <c r="BX14" i="79"/>
  <c r="BW14" i="79"/>
  <c r="BV14" i="79"/>
  <c r="BH16" i="79"/>
  <c r="BJ16" i="79"/>
  <c r="BI16" i="79"/>
  <c r="BF16" i="79"/>
  <c r="BE16" i="79"/>
  <c r="BB16" i="79"/>
  <c r="BA16" i="79"/>
  <c r="U19" i="80"/>
  <c r="AH64" i="2"/>
  <c r="G34" i="26"/>
  <c r="BT11" i="80"/>
  <c r="BP11" i="80"/>
  <c r="CA11" i="80"/>
  <c r="BX11" i="80"/>
  <c r="BT12" i="80"/>
  <c r="BS12" i="80"/>
  <c r="BR12" i="80"/>
  <c r="BQ12" i="80"/>
  <c r="BO12" i="80"/>
  <c r="BN12" i="80"/>
  <c r="BM12" i="80"/>
  <c r="BT13" i="80"/>
  <c r="BS13" i="80"/>
  <c r="BR13" i="80"/>
  <c r="BQ13" i="80"/>
  <c r="BO13" i="80"/>
  <c r="BN13" i="80"/>
  <c r="BM13" i="80"/>
  <c r="AF21" i="80"/>
  <c r="AK2" i="80" s="1"/>
  <c r="AJ21" i="80"/>
  <c r="CA2" i="80" s="1"/>
  <c r="AX34" i="26" s="1"/>
  <c r="BQ14" i="80"/>
  <c r="BS14" i="80"/>
  <c r="BR14" i="80"/>
  <c r="BO14" i="80"/>
  <c r="BN14" i="80"/>
  <c r="BY14" i="80"/>
  <c r="CA14" i="80"/>
  <c r="BZ14" i="80"/>
  <c r="BX14" i="80"/>
  <c r="BW14" i="80"/>
  <c r="BV14" i="80"/>
  <c r="BH16" i="80"/>
  <c r="BJ16" i="80"/>
  <c r="BI16" i="80"/>
  <c r="BF16" i="80"/>
  <c r="BE16" i="80"/>
  <c r="BB16" i="80"/>
  <c r="BA16" i="80"/>
  <c r="E50" i="80"/>
  <c r="AP15" i="80" s="1"/>
  <c r="AQ15" i="80" s="1"/>
  <c r="J48" i="80"/>
  <c r="AY15" i="80" s="1"/>
  <c r="E44" i="80"/>
  <c r="AP14" i="80" s="1"/>
  <c r="AQ14" i="80" s="1"/>
  <c r="J42" i="80"/>
  <c r="AY14" i="80" s="1"/>
  <c r="E38" i="80"/>
  <c r="AP13" i="80" s="1"/>
  <c r="AQ13" i="80" s="1"/>
  <c r="J36" i="80"/>
  <c r="AY13" i="80" s="1"/>
  <c r="E32" i="80"/>
  <c r="AP12" i="80" s="1"/>
  <c r="AQ12" i="80" s="1"/>
  <c r="J30" i="80"/>
  <c r="AY12" i="80" s="1"/>
  <c r="E26" i="80"/>
  <c r="AP11" i="80" s="1"/>
  <c r="J24" i="80"/>
  <c r="AY11" i="80" s="1"/>
  <c r="D4" i="80"/>
  <c r="H51" i="80"/>
  <c r="AX15" i="80" s="1"/>
  <c r="H45" i="80"/>
  <c r="AX14" i="80" s="1"/>
  <c r="H39" i="80"/>
  <c r="AX13" i="80" s="1"/>
  <c r="H33" i="80"/>
  <c r="AX12" i="80" s="1"/>
  <c r="H27" i="80"/>
  <c r="AX11" i="80" s="1"/>
  <c r="H50" i="80"/>
  <c r="AW15" i="80" s="1"/>
  <c r="E48" i="80"/>
  <c r="AS15" i="80" s="1"/>
  <c r="H44" i="80"/>
  <c r="AW14" i="80" s="1"/>
  <c r="E43" i="80"/>
  <c r="AT14" i="80" s="1"/>
  <c r="E42" i="80"/>
  <c r="AS14" i="80" s="1"/>
  <c r="H38" i="80"/>
  <c r="AW13" i="80" s="1"/>
  <c r="E37" i="80"/>
  <c r="AT13" i="80" s="1"/>
  <c r="E36" i="80"/>
  <c r="AS13" i="80" s="1"/>
  <c r="H32" i="80"/>
  <c r="AW12" i="80" s="1"/>
  <c r="E31" i="80"/>
  <c r="AT12" i="80" s="1"/>
  <c r="E30" i="80"/>
  <c r="AS12" i="80" s="1"/>
  <c r="H49" i="80"/>
  <c r="AV15" i="80" s="1"/>
  <c r="H48" i="80"/>
  <c r="AU15" i="80" s="1"/>
  <c r="H43" i="80"/>
  <c r="AV14" i="80" s="1"/>
  <c r="H42" i="80"/>
  <c r="AU14" i="80" s="1"/>
  <c r="H37" i="80"/>
  <c r="AV13" i="80" s="1"/>
  <c r="H36" i="80"/>
  <c r="AU13" i="80" s="1"/>
  <c r="H31" i="80"/>
  <c r="AV12" i="80" s="1"/>
  <c r="H30" i="80"/>
  <c r="AU12" i="80" s="1"/>
  <c r="H25" i="80"/>
  <c r="AV11" i="80" s="1"/>
  <c r="H24" i="80"/>
  <c r="AU11" i="80" s="1"/>
  <c r="D5" i="80"/>
  <c r="E25" i="80"/>
  <c r="AT11" i="80" s="1"/>
  <c r="E49" i="80"/>
  <c r="AT15" i="80" s="1"/>
  <c r="H26" i="80"/>
  <c r="AW11" i="80" s="1"/>
  <c r="E24" i="80"/>
  <c r="AS11" i="80" s="1"/>
  <c r="BX12" i="80"/>
  <c r="CA12" i="80"/>
  <c r="BW12" i="80"/>
  <c r="BZ12" i="80"/>
  <c r="BV12" i="80"/>
  <c r="BX13" i="80"/>
  <c r="CA13" i="80"/>
  <c r="CA15" i="80" s="1"/>
  <c r="BX2" i="80" s="1"/>
  <c r="AU34" i="26" s="1"/>
  <c r="BW13" i="80"/>
  <c r="BZ13" i="80"/>
  <c r="BV13" i="80"/>
  <c r="AK21" i="80"/>
  <c r="AI2" i="80" s="1"/>
  <c r="AM11" i="80"/>
  <c r="AI21" i="80"/>
  <c r="BZ2" i="80" s="1"/>
  <c r="AW34" i="26" s="1"/>
  <c r="BS11" i="80"/>
  <c r="BS15" i="80" s="1"/>
  <c r="BQ2" i="80" s="1"/>
  <c r="AN34" i="26" s="1"/>
  <c r="BO11" i="80"/>
  <c r="BO15" i="80" s="1"/>
  <c r="BM2" i="80" s="1"/>
  <c r="AJ34" i="26" s="1"/>
  <c r="BR11" i="80"/>
  <c r="BR15" i="80" s="1"/>
  <c r="BP2" i="80" s="1"/>
  <c r="AM34" i="26" s="1"/>
  <c r="BN11" i="80"/>
  <c r="BN15" i="80" s="1"/>
  <c r="BL2" i="80" s="1"/>
  <c r="AI34" i="26" s="1"/>
  <c r="BQ11" i="80"/>
  <c r="BQ15" i="80" s="1"/>
  <c r="BO2" i="80" s="1"/>
  <c r="AL34" i="26" s="1"/>
  <c r="BM11" i="80"/>
  <c r="BY13" i="80"/>
  <c r="BY11" i="80"/>
  <c r="BV11" i="80"/>
  <c r="BZ11" i="80"/>
  <c r="BZ15" i="80" s="1"/>
  <c r="BW2" i="80" s="1"/>
  <c r="AT34" i="26" s="1"/>
  <c r="BP14" i="80"/>
  <c r="BT14" i="80"/>
  <c r="BT15" i="80" s="1"/>
  <c r="BR2" i="80" s="1"/>
  <c r="AO34" i="26" s="1"/>
  <c r="BC16" i="80"/>
  <c r="BG16" i="80"/>
  <c r="BK16" i="80"/>
  <c r="BW11" i="80"/>
  <c r="BP12" i="80"/>
  <c r="BP13" i="80"/>
  <c r="BM14" i="80"/>
  <c r="AZ16" i="80"/>
  <c r="BD16" i="80"/>
  <c r="E50" i="79"/>
  <c r="AP15" i="79" s="1"/>
  <c r="AQ15" i="79" s="1"/>
  <c r="J48" i="79"/>
  <c r="AY15" i="79" s="1"/>
  <c r="E44" i="79"/>
  <c r="AP14" i="79" s="1"/>
  <c r="AQ14" i="79" s="1"/>
  <c r="J42" i="79"/>
  <c r="AY14" i="79" s="1"/>
  <c r="E38" i="79"/>
  <c r="AP13" i="79" s="1"/>
  <c r="AQ13" i="79" s="1"/>
  <c r="J36" i="79"/>
  <c r="AY13" i="79" s="1"/>
  <c r="E32" i="79"/>
  <c r="AP12" i="79" s="1"/>
  <c r="AQ12" i="79" s="1"/>
  <c r="J30" i="79"/>
  <c r="AY12" i="79" s="1"/>
  <c r="E26" i="79"/>
  <c r="AP11" i="79" s="1"/>
  <c r="J24" i="79"/>
  <c r="AY11" i="79" s="1"/>
  <c r="D4" i="79"/>
  <c r="H51" i="79"/>
  <c r="AX15" i="79" s="1"/>
  <c r="H45" i="79"/>
  <c r="AX14" i="79" s="1"/>
  <c r="H39" i="79"/>
  <c r="AX13" i="79" s="1"/>
  <c r="H33" i="79"/>
  <c r="AX12" i="79" s="1"/>
  <c r="H27" i="79"/>
  <c r="AX11" i="79" s="1"/>
  <c r="H49" i="79"/>
  <c r="AV15" i="79" s="1"/>
  <c r="H48" i="79"/>
  <c r="AU15" i="79" s="1"/>
  <c r="H43" i="79"/>
  <c r="AV14" i="79" s="1"/>
  <c r="H42" i="79"/>
  <c r="AU14" i="79" s="1"/>
  <c r="H37" i="79"/>
  <c r="AV13" i="79" s="1"/>
  <c r="H36" i="79"/>
  <c r="AU13" i="79" s="1"/>
  <c r="H31" i="79"/>
  <c r="AV12" i="79" s="1"/>
  <c r="H30" i="79"/>
  <c r="AU12" i="79" s="1"/>
  <c r="H25" i="79"/>
  <c r="AV11" i="79" s="1"/>
  <c r="H24" i="79"/>
  <c r="AU11" i="79" s="1"/>
  <c r="D5" i="79"/>
  <c r="H50" i="79"/>
  <c r="AW15" i="79" s="1"/>
  <c r="E49" i="79"/>
  <c r="AT15" i="79" s="1"/>
  <c r="E48" i="79"/>
  <c r="AS15" i="79" s="1"/>
  <c r="H44" i="79"/>
  <c r="AW14" i="79" s="1"/>
  <c r="E43" i="79"/>
  <c r="AT14" i="79" s="1"/>
  <c r="E42" i="79"/>
  <c r="AS14" i="79" s="1"/>
  <c r="H38" i="79"/>
  <c r="AW13" i="79" s="1"/>
  <c r="E37" i="79"/>
  <c r="AT13" i="79" s="1"/>
  <c r="E36" i="79"/>
  <c r="AS13" i="79" s="1"/>
  <c r="H32" i="79"/>
  <c r="AW12" i="79" s="1"/>
  <c r="E31" i="79"/>
  <c r="AT12" i="79" s="1"/>
  <c r="E30" i="79"/>
  <c r="AS12" i="79" s="1"/>
  <c r="E25" i="79"/>
  <c r="AT11" i="79" s="1"/>
  <c r="H26" i="79"/>
  <c r="AW11" i="79" s="1"/>
  <c r="E24" i="79"/>
  <c r="AS11" i="79" s="1"/>
  <c r="BX12" i="79"/>
  <c r="CA12" i="79"/>
  <c r="BW12" i="79"/>
  <c r="BZ12" i="79"/>
  <c r="BV12" i="79"/>
  <c r="BX13" i="79"/>
  <c r="CA13" i="79"/>
  <c r="CA15" i="79" s="1"/>
  <c r="BX2" i="79" s="1"/>
  <c r="AU33" i="26" s="1"/>
  <c r="BW13" i="79"/>
  <c r="BZ13" i="79"/>
  <c r="BV13" i="79"/>
  <c r="AK21" i="79"/>
  <c r="AI2" i="79" s="1"/>
  <c r="AM11" i="79"/>
  <c r="AI21" i="79"/>
  <c r="BZ2" i="79" s="1"/>
  <c r="AW33" i="26" s="1"/>
  <c r="BS11" i="79"/>
  <c r="BS15" i="79" s="1"/>
  <c r="BQ2" i="79" s="1"/>
  <c r="AN33" i="26" s="1"/>
  <c r="BO11" i="79"/>
  <c r="BO15" i="79" s="1"/>
  <c r="BM2" i="79" s="1"/>
  <c r="AJ33" i="26" s="1"/>
  <c r="BR11" i="79"/>
  <c r="BR15" i="79" s="1"/>
  <c r="BP2" i="79" s="1"/>
  <c r="AM33" i="26" s="1"/>
  <c r="BN11" i="79"/>
  <c r="BN15" i="79" s="1"/>
  <c r="BL2" i="79" s="1"/>
  <c r="AI33" i="26" s="1"/>
  <c r="BQ11" i="79"/>
  <c r="BQ15" i="79" s="1"/>
  <c r="BO2" i="79" s="1"/>
  <c r="AL33" i="26" s="1"/>
  <c r="BM11" i="79"/>
  <c r="BY13" i="79"/>
  <c r="BY11" i="79"/>
  <c r="BV11" i="79"/>
  <c r="BV15" i="79" s="1"/>
  <c r="BS2" i="79" s="1"/>
  <c r="AP33" i="26" s="1"/>
  <c r="BZ11" i="79"/>
  <c r="BZ15" i="79" s="1"/>
  <c r="BW2" i="79" s="1"/>
  <c r="AT33" i="26" s="1"/>
  <c r="BP14" i="79"/>
  <c r="BT14" i="79"/>
  <c r="BT15" i="79" s="1"/>
  <c r="BR2" i="79" s="1"/>
  <c r="AO33" i="26" s="1"/>
  <c r="BC16" i="79"/>
  <c r="BG16" i="79"/>
  <c r="BK16" i="79"/>
  <c r="BW11" i="79"/>
  <c r="BP12" i="79"/>
  <c r="BP13" i="79"/>
  <c r="BM14" i="79"/>
  <c r="AZ16" i="79"/>
  <c r="BD16" i="79"/>
  <c r="AK21" i="78"/>
  <c r="AI2" i="78" s="1"/>
  <c r="AM11" i="78"/>
  <c r="E50" i="78"/>
  <c r="AP15" i="78" s="1"/>
  <c r="AQ15" i="78" s="1"/>
  <c r="J48" i="78"/>
  <c r="AY15" i="78" s="1"/>
  <c r="E44" i="78"/>
  <c r="AP14" i="78" s="1"/>
  <c r="AQ14" i="78" s="1"/>
  <c r="J42" i="78"/>
  <c r="AY14" i="78" s="1"/>
  <c r="E38" i="78"/>
  <c r="AP13" i="78" s="1"/>
  <c r="AQ13" i="78" s="1"/>
  <c r="J36" i="78"/>
  <c r="AY13" i="78" s="1"/>
  <c r="E32" i="78"/>
  <c r="AP12" i="78" s="1"/>
  <c r="AQ12" i="78" s="1"/>
  <c r="J30" i="78"/>
  <c r="AY12" i="78" s="1"/>
  <c r="E26" i="78"/>
  <c r="AP11" i="78" s="1"/>
  <c r="J24" i="78"/>
  <c r="AY11" i="78" s="1"/>
  <c r="D4" i="78"/>
  <c r="E49" i="78"/>
  <c r="AT15" i="78" s="1"/>
  <c r="H51" i="78"/>
  <c r="AX15" i="78" s="1"/>
  <c r="H45" i="78"/>
  <c r="AX14" i="78" s="1"/>
  <c r="H39" i="78"/>
  <c r="AX13" i="78" s="1"/>
  <c r="H33" i="78"/>
  <c r="AX12" i="78" s="1"/>
  <c r="H27" i="78"/>
  <c r="AX11" i="78" s="1"/>
  <c r="H50" i="78"/>
  <c r="AW15" i="78" s="1"/>
  <c r="H49" i="78"/>
  <c r="AV15" i="78" s="1"/>
  <c r="H48" i="78"/>
  <c r="AU15" i="78" s="1"/>
  <c r="H43" i="78"/>
  <c r="AV14" i="78" s="1"/>
  <c r="H42" i="78"/>
  <c r="AU14" i="78" s="1"/>
  <c r="H37" i="78"/>
  <c r="AV13" i="78" s="1"/>
  <c r="H36" i="78"/>
  <c r="AU13" i="78" s="1"/>
  <c r="H31" i="78"/>
  <c r="AV12" i="78" s="1"/>
  <c r="H30" i="78"/>
  <c r="AU12" i="78" s="1"/>
  <c r="H25" i="78"/>
  <c r="AV11" i="78" s="1"/>
  <c r="H24" i="78"/>
  <c r="AU11" i="78" s="1"/>
  <c r="D5" i="78"/>
  <c r="E48" i="78"/>
  <c r="AS15" i="78" s="1"/>
  <c r="H44" i="78"/>
  <c r="AW14" i="78" s="1"/>
  <c r="E43" i="78"/>
  <c r="AT14" i="78" s="1"/>
  <c r="E42" i="78"/>
  <c r="AS14" i="78" s="1"/>
  <c r="H38" i="78"/>
  <c r="AW13" i="78" s="1"/>
  <c r="E37" i="78"/>
  <c r="AT13" i="78" s="1"/>
  <c r="E36" i="78"/>
  <c r="AS13" i="78" s="1"/>
  <c r="H32" i="78"/>
  <c r="AW12" i="78" s="1"/>
  <c r="E31" i="78"/>
  <c r="AT12" i="78" s="1"/>
  <c r="E30" i="78"/>
  <c r="AS12" i="78" s="1"/>
  <c r="H26" i="78"/>
  <c r="AW11" i="78" s="1"/>
  <c r="E25" i="78"/>
  <c r="AT11" i="78" s="1"/>
  <c r="E24" i="78"/>
  <c r="AS11" i="78" s="1"/>
  <c r="BP11" i="78"/>
  <c r="BT11" i="78"/>
  <c r="BT15" i="78" s="1"/>
  <c r="BR2" i="78" s="1"/>
  <c r="AO32" i="26" s="1"/>
  <c r="BY12" i="78"/>
  <c r="BY13" i="78"/>
  <c r="BM11" i="78"/>
  <c r="BM15" i="78" s="1"/>
  <c r="BK2" i="78" s="1"/>
  <c r="AH32" i="26" s="1"/>
  <c r="BQ11" i="78"/>
  <c r="BQ15" i="78" s="1"/>
  <c r="BO2" i="78" s="1"/>
  <c r="AL32" i="26" s="1"/>
  <c r="BY11" i="78"/>
  <c r="BY15" i="78" s="1"/>
  <c r="BV2" i="78" s="1"/>
  <c r="AS32" i="26" s="1"/>
  <c r="BV12" i="78"/>
  <c r="BZ12" i="78"/>
  <c r="BV13" i="78"/>
  <c r="BZ13" i="78"/>
  <c r="BN11" i="78"/>
  <c r="BN15" i="78" s="1"/>
  <c r="BL2" i="78" s="1"/>
  <c r="AI32" i="26" s="1"/>
  <c r="BR11" i="78"/>
  <c r="BR15" i="78" s="1"/>
  <c r="BP2" i="78" s="1"/>
  <c r="AM32" i="26" s="1"/>
  <c r="BV11" i="78"/>
  <c r="BZ11" i="78"/>
  <c r="BZ15" i="78" s="1"/>
  <c r="BW2" i="78" s="1"/>
  <c r="AT32" i="26" s="1"/>
  <c r="BO12" i="78"/>
  <c r="BS12" i="78"/>
  <c r="BW12" i="78"/>
  <c r="CA12" i="78"/>
  <c r="BO13" i="78"/>
  <c r="BS13" i="78"/>
  <c r="BW13" i="78"/>
  <c r="CA13" i="78"/>
  <c r="BP14" i="78"/>
  <c r="BX14" i="78"/>
  <c r="BX15" i="78" s="1"/>
  <c r="BU2" i="78" s="1"/>
  <c r="AR32" i="26" s="1"/>
  <c r="BC16" i="78"/>
  <c r="BG16" i="78"/>
  <c r="BO11" i="78"/>
  <c r="BO15" i="78" s="1"/>
  <c r="BM2" i="78" s="1"/>
  <c r="AJ32" i="26" s="1"/>
  <c r="BW11" i="78"/>
  <c r="BW15" i="78" s="1"/>
  <c r="BT2" i="78" s="1"/>
  <c r="AQ32" i="26" s="1"/>
  <c r="BP12" i="78"/>
  <c r="BP13" i="78"/>
  <c r="E50" i="77"/>
  <c r="AP15" i="77" s="1"/>
  <c r="AQ15" i="77" s="1"/>
  <c r="J48" i="77"/>
  <c r="AY15" i="77" s="1"/>
  <c r="E44" i="77"/>
  <c r="AP14" i="77" s="1"/>
  <c r="AQ14" i="77" s="1"/>
  <c r="J42" i="77"/>
  <c r="AY14" i="77" s="1"/>
  <c r="E38" i="77"/>
  <c r="AP13" i="77" s="1"/>
  <c r="AQ13" i="77" s="1"/>
  <c r="J36" i="77"/>
  <c r="AY13" i="77" s="1"/>
  <c r="E32" i="77"/>
  <c r="AP12" i="77" s="1"/>
  <c r="AQ12" i="77" s="1"/>
  <c r="J30" i="77"/>
  <c r="AY12" i="77" s="1"/>
  <c r="E26" i="77"/>
  <c r="AP11" i="77" s="1"/>
  <c r="J24" i="77"/>
  <c r="AY11" i="77" s="1"/>
  <c r="D4" i="77"/>
  <c r="H50" i="77"/>
  <c r="AW15" i="77" s="1"/>
  <c r="E49" i="77"/>
  <c r="AT15" i="77" s="1"/>
  <c r="E48" i="77"/>
  <c r="AS15" i="77" s="1"/>
  <c r="H44" i="77"/>
  <c r="AW14" i="77" s="1"/>
  <c r="E43" i="77"/>
  <c r="AT14" i="77" s="1"/>
  <c r="H51" i="77"/>
  <c r="AX15" i="77" s="1"/>
  <c r="H45" i="77"/>
  <c r="AX14" i="77" s="1"/>
  <c r="H39" i="77"/>
  <c r="AX13" i="77" s="1"/>
  <c r="H33" i="77"/>
  <c r="AX12" i="77" s="1"/>
  <c r="H27" i="77"/>
  <c r="AX11" i="77" s="1"/>
  <c r="H49" i="77"/>
  <c r="AV15" i="77" s="1"/>
  <c r="H48" i="77"/>
  <c r="AU15" i="77" s="1"/>
  <c r="H43" i="77"/>
  <c r="AV14" i="77" s="1"/>
  <c r="H42" i="77"/>
  <c r="AU14" i="77" s="1"/>
  <c r="H37" i="77"/>
  <c r="AV13" i="77" s="1"/>
  <c r="H36" i="77"/>
  <c r="AU13" i="77" s="1"/>
  <c r="H31" i="77"/>
  <c r="AV12" i="77" s="1"/>
  <c r="H30" i="77"/>
  <c r="AU12" i="77" s="1"/>
  <c r="H25" i="77"/>
  <c r="AV11" i="77" s="1"/>
  <c r="H24" i="77"/>
  <c r="AU11" i="77" s="1"/>
  <c r="D5" i="77"/>
  <c r="E42" i="77"/>
  <c r="AS14" i="77" s="1"/>
  <c r="E31" i="77"/>
  <c r="AT12" i="77" s="1"/>
  <c r="E37" i="77"/>
  <c r="AT13" i="77" s="1"/>
  <c r="H26" i="77"/>
  <c r="AW11" i="77" s="1"/>
  <c r="E24" i="77"/>
  <c r="AS11" i="77" s="1"/>
  <c r="E36" i="77"/>
  <c r="AS13" i="77" s="1"/>
  <c r="E25" i="77"/>
  <c r="AT11" i="77" s="1"/>
  <c r="H32" i="77"/>
  <c r="AW12" i="77" s="1"/>
  <c r="E30" i="77"/>
  <c r="AS12" i="77" s="1"/>
  <c r="H38" i="77"/>
  <c r="AW13" i="77" s="1"/>
  <c r="BP11" i="77"/>
  <c r="AK21" i="77"/>
  <c r="AI2" i="77" s="1"/>
  <c r="AM11" i="77"/>
  <c r="BS11" i="77"/>
  <c r="BO11" i="77"/>
  <c r="BR11" i="77"/>
  <c r="BN11" i="77"/>
  <c r="BQ11" i="77"/>
  <c r="BQ15" i="77" s="1"/>
  <c r="BO2" i="77" s="1"/>
  <c r="AL31" i="26" s="1"/>
  <c r="BM11" i="77"/>
  <c r="BX12" i="77"/>
  <c r="CA12" i="77"/>
  <c r="BW12" i="77"/>
  <c r="BZ12" i="77"/>
  <c r="BV12" i="77"/>
  <c r="BX13" i="77"/>
  <c r="CA13" i="77"/>
  <c r="BW13" i="77"/>
  <c r="BZ13" i="77"/>
  <c r="BV13" i="77"/>
  <c r="BY11" i="77"/>
  <c r="BY15" i="77" s="1"/>
  <c r="BV2" i="77" s="1"/>
  <c r="AS31" i="26" s="1"/>
  <c r="BN13" i="77"/>
  <c r="BR13" i="77"/>
  <c r="BV11" i="77"/>
  <c r="BZ11" i="77"/>
  <c r="BZ15" i="77" s="1"/>
  <c r="BW2" i="77" s="1"/>
  <c r="AT31" i="26" s="1"/>
  <c r="BO12" i="77"/>
  <c r="BS12" i="77"/>
  <c r="BO13" i="77"/>
  <c r="BS13" i="77"/>
  <c r="BP14" i="77"/>
  <c r="BT14" i="77"/>
  <c r="BT15" i="77" s="1"/>
  <c r="BR2" i="77" s="1"/>
  <c r="AO31" i="26" s="1"/>
  <c r="BC16" i="77"/>
  <c r="BG16" i="77"/>
  <c r="BK16" i="77"/>
  <c r="BW11" i="77"/>
  <c r="BP12" i="77"/>
  <c r="BP13" i="77"/>
  <c r="BM14" i="77"/>
  <c r="AZ16" i="77"/>
  <c r="BD16" i="77"/>
  <c r="E50" i="76"/>
  <c r="AP15" i="76" s="1"/>
  <c r="AQ15" i="76" s="1"/>
  <c r="J48" i="76"/>
  <c r="AY15" i="76" s="1"/>
  <c r="E44" i="76"/>
  <c r="AP14" i="76" s="1"/>
  <c r="AQ14" i="76" s="1"/>
  <c r="J42" i="76"/>
  <c r="AY14" i="76" s="1"/>
  <c r="E38" i="76"/>
  <c r="AP13" i="76" s="1"/>
  <c r="AQ13" i="76" s="1"/>
  <c r="J36" i="76"/>
  <c r="AY13" i="76" s="1"/>
  <c r="E32" i="76"/>
  <c r="AP12" i="76" s="1"/>
  <c r="AQ12" i="76" s="1"/>
  <c r="J30" i="76"/>
  <c r="AY12" i="76" s="1"/>
  <c r="E26" i="76"/>
  <c r="AP11" i="76" s="1"/>
  <c r="J24" i="76"/>
  <c r="AY11" i="76" s="1"/>
  <c r="D4" i="76"/>
  <c r="H50" i="76"/>
  <c r="AW15" i="76" s="1"/>
  <c r="E49" i="76"/>
  <c r="AT15" i="76" s="1"/>
  <c r="E48" i="76"/>
  <c r="AS15" i="76" s="1"/>
  <c r="H44" i="76"/>
  <c r="AW14" i="76" s="1"/>
  <c r="E43" i="76"/>
  <c r="AT14" i="76" s="1"/>
  <c r="H51" i="76"/>
  <c r="AX15" i="76" s="1"/>
  <c r="H45" i="76"/>
  <c r="AX14" i="76" s="1"/>
  <c r="H39" i="76"/>
  <c r="AX13" i="76" s="1"/>
  <c r="H33" i="76"/>
  <c r="AX12" i="76" s="1"/>
  <c r="H27" i="76"/>
  <c r="AX11" i="76" s="1"/>
  <c r="H49" i="76"/>
  <c r="AV15" i="76" s="1"/>
  <c r="H48" i="76"/>
  <c r="AU15" i="76" s="1"/>
  <c r="H43" i="76"/>
  <c r="AV14" i="76" s="1"/>
  <c r="H42" i="76"/>
  <c r="AU14" i="76" s="1"/>
  <c r="H37" i="76"/>
  <c r="AV13" i="76" s="1"/>
  <c r="H36" i="76"/>
  <c r="AU13" i="76" s="1"/>
  <c r="H31" i="76"/>
  <c r="AV12" i="76" s="1"/>
  <c r="H30" i="76"/>
  <c r="AU12" i="76" s="1"/>
  <c r="H25" i="76"/>
  <c r="AV11" i="76" s="1"/>
  <c r="H24" i="76"/>
  <c r="AU11" i="76" s="1"/>
  <c r="D5" i="76"/>
  <c r="BX12" i="76"/>
  <c r="CA12" i="76"/>
  <c r="BW12" i="76"/>
  <c r="BZ12" i="76"/>
  <c r="BV12" i="76"/>
  <c r="E25" i="76"/>
  <c r="AT11" i="76" s="1"/>
  <c r="E36" i="76"/>
  <c r="AS13" i="76" s="1"/>
  <c r="H38" i="76"/>
  <c r="AW13" i="76" s="1"/>
  <c r="BY12" i="76"/>
  <c r="E30" i="76"/>
  <c r="AS12" i="76" s="1"/>
  <c r="H32" i="76"/>
  <c r="AW12" i="76" s="1"/>
  <c r="AK21" i="76"/>
  <c r="AI2" i="76" s="1"/>
  <c r="AM11" i="76"/>
  <c r="BS11" i="76"/>
  <c r="BO11" i="76"/>
  <c r="BO15" i="76" s="1"/>
  <c r="BM2" i="76" s="1"/>
  <c r="AJ30" i="26" s="1"/>
  <c r="BR11" i="76"/>
  <c r="BR15" i="76" s="1"/>
  <c r="BP2" i="76" s="1"/>
  <c r="AM30" i="26" s="1"/>
  <c r="BN11" i="76"/>
  <c r="BN15" i="76" s="1"/>
  <c r="BL2" i="76" s="1"/>
  <c r="AI30" i="26" s="1"/>
  <c r="BQ11" i="76"/>
  <c r="BQ15" i="76" s="1"/>
  <c r="BO2" i="76" s="1"/>
  <c r="AL30" i="26" s="1"/>
  <c r="BM11" i="76"/>
  <c r="E24" i="76"/>
  <c r="AS11" i="76" s="1"/>
  <c r="H26" i="76"/>
  <c r="AW11" i="76" s="1"/>
  <c r="E37" i="76"/>
  <c r="AT13" i="76" s="1"/>
  <c r="BX13" i="76"/>
  <c r="CA13" i="76"/>
  <c r="CA15" i="76" s="1"/>
  <c r="BX2" i="76" s="1"/>
  <c r="AU30" i="26" s="1"/>
  <c r="BW13" i="76"/>
  <c r="BZ13" i="76"/>
  <c r="BV13" i="76"/>
  <c r="E31" i="76"/>
  <c r="AT12" i="76" s="1"/>
  <c r="E42" i="76"/>
  <c r="AS14" i="76" s="1"/>
  <c r="BY11" i="76"/>
  <c r="BY15" i="76" s="1"/>
  <c r="BV2" i="76" s="1"/>
  <c r="AS30" i="26" s="1"/>
  <c r="BV11" i="76"/>
  <c r="BV15" i="76" s="1"/>
  <c r="BS2" i="76" s="1"/>
  <c r="AP30" i="26" s="1"/>
  <c r="BZ11" i="76"/>
  <c r="BZ15" i="76" s="1"/>
  <c r="BW2" i="76" s="1"/>
  <c r="AT30" i="26" s="1"/>
  <c r="BS13" i="76"/>
  <c r="BP14" i="76"/>
  <c r="BT14" i="76"/>
  <c r="BT15" i="76" s="1"/>
  <c r="BR2" i="76" s="1"/>
  <c r="AO30" i="26" s="1"/>
  <c r="BC16" i="76"/>
  <c r="BG16" i="76"/>
  <c r="BK16" i="76"/>
  <c r="BW11" i="76"/>
  <c r="BW15" i="76" s="1"/>
  <c r="BT2" i="76" s="1"/>
  <c r="AQ30" i="26" s="1"/>
  <c r="BP12" i="76"/>
  <c r="BP13" i="76"/>
  <c r="BM14" i="76"/>
  <c r="AZ16" i="76"/>
  <c r="BD16" i="76"/>
  <c r="E50" i="75"/>
  <c r="AP15" i="75" s="1"/>
  <c r="AQ15" i="75" s="1"/>
  <c r="J48" i="75"/>
  <c r="AY15" i="75" s="1"/>
  <c r="E44" i="75"/>
  <c r="AP14" i="75" s="1"/>
  <c r="AQ14" i="75" s="1"/>
  <c r="J42" i="75"/>
  <c r="AY14" i="75" s="1"/>
  <c r="E38" i="75"/>
  <c r="AP13" i="75" s="1"/>
  <c r="AQ13" i="75" s="1"/>
  <c r="J36" i="75"/>
  <c r="AY13" i="75" s="1"/>
  <c r="E32" i="75"/>
  <c r="AP12" i="75" s="1"/>
  <c r="AQ12" i="75" s="1"/>
  <c r="J30" i="75"/>
  <c r="AY12" i="75" s="1"/>
  <c r="E26" i="75"/>
  <c r="AP11" i="75" s="1"/>
  <c r="J24" i="75"/>
  <c r="AY11" i="75" s="1"/>
  <c r="D4" i="75"/>
  <c r="H51" i="75"/>
  <c r="AX15" i="75" s="1"/>
  <c r="H45" i="75"/>
  <c r="AX14" i="75" s="1"/>
  <c r="H39" i="75"/>
  <c r="AX13" i="75" s="1"/>
  <c r="H33" i="75"/>
  <c r="AX12" i="75" s="1"/>
  <c r="H27" i="75"/>
  <c r="AX11" i="75" s="1"/>
  <c r="H49" i="75"/>
  <c r="AV15" i="75" s="1"/>
  <c r="H48" i="75"/>
  <c r="AU15" i="75" s="1"/>
  <c r="H43" i="75"/>
  <c r="AV14" i="75" s="1"/>
  <c r="H42" i="75"/>
  <c r="AU14" i="75" s="1"/>
  <c r="H37" i="75"/>
  <c r="AV13" i="75" s="1"/>
  <c r="H36" i="75"/>
  <c r="AU13" i="75" s="1"/>
  <c r="H31" i="75"/>
  <c r="AV12" i="75" s="1"/>
  <c r="H30" i="75"/>
  <c r="AU12" i="75" s="1"/>
  <c r="H25" i="75"/>
  <c r="AV11" i="75" s="1"/>
  <c r="H24" i="75"/>
  <c r="AU11" i="75" s="1"/>
  <c r="D5" i="75"/>
  <c r="H50" i="75"/>
  <c r="AW15" i="75" s="1"/>
  <c r="E49" i="75"/>
  <c r="AT15" i="75" s="1"/>
  <c r="E48" i="75"/>
  <c r="AS15" i="75" s="1"/>
  <c r="H44" i="75"/>
  <c r="AW14" i="75" s="1"/>
  <c r="E43" i="75"/>
  <c r="AT14" i="75" s="1"/>
  <c r="E42" i="75"/>
  <c r="AS14" i="75" s="1"/>
  <c r="H38" i="75"/>
  <c r="AW13" i="75" s="1"/>
  <c r="E37" i="75"/>
  <c r="AT13" i="75" s="1"/>
  <c r="E36" i="75"/>
  <c r="AS13" i="75" s="1"/>
  <c r="H32" i="75"/>
  <c r="AW12" i="75" s="1"/>
  <c r="E31" i="75"/>
  <c r="AT12" i="75" s="1"/>
  <c r="E30" i="75"/>
  <c r="AS12" i="75" s="1"/>
  <c r="H26" i="75"/>
  <c r="AW11" i="75" s="1"/>
  <c r="E25" i="75"/>
  <c r="AT11" i="75" s="1"/>
  <c r="E24" i="75"/>
  <c r="AS11" i="75" s="1"/>
  <c r="AK21" i="75"/>
  <c r="AI2" i="75" s="1"/>
  <c r="AM11" i="75"/>
  <c r="BP11" i="75"/>
  <c r="BT11" i="75"/>
  <c r="BY12" i="75"/>
  <c r="BY13" i="75"/>
  <c r="BM11" i="75"/>
  <c r="BQ11" i="75"/>
  <c r="BQ15" i="75" s="1"/>
  <c r="BO2" i="75" s="1"/>
  <c r="AL29" i="26" s="1"/>
  <c r="BY11" i="75"/>
  <c r="BY15" i="75" s="1"/>
  <c r="BV2" i="75" s="1"/>
  <c r="AS29" i="26" s="1"/>
  <c r="BV12" i="75"/>
  <c r="BZ12" i="75"/>
  <c r="BV13" i="75"/>
  <c r="BZ13" i="75"/>
  <c r="BN11" i="75"/>
  <c r="BN15" i="75" s="1"/>
  <c r="BL2" i="75" s="1"/>
  <c r="AI29" i="26" s="1"/>
  <c r="BR11" i="75"/>
  <c r="BR15" i="75" s="1"/>
  <c r="BP2" i="75" s="1"/>
  <c r="AM29" i="26" s="1"/>
  <c r="BV11" i="75"/>
  <c r="BZ11" i="75"/>
  <c r="BZ15" i="75" s="1"/>
  <c r="BW2" i="75" s="1"/>
  <c r="AT29" i="26" s="1"/>
  <c r="BW12" i="75"/>
  <c r="CA12" i="75"/>
  <c r="BW13" i="75"/>
  <c r="CA13" i="75"/>
  <c r="BP14" i="75"/>
  <c r="BT14" i="75"/>
  <c r="BC16" i="75"/>
  <c r="BG16" i="75"/>
  <c r="BK16" i="75"/>
  <c r="BO11" i="75"/>
  <c r="BO15" i="75" s="1"/>
  <c r="BM2" i="75" s="1"/>
  <c r="AJ29" i="26" s="1"/>
  <c r="BW11" i="75"/>
  <c r="BP12" i="75"/>
  <c r="BP13" i="75"/>
  <c r="BM14" i="75"/>
  <c r="AZ16" i="75"/>
  <c r="BD16" i="75"/>
  <c r="H26" i="74"/>
  <c r="AW11" i="74" s="1"/>
  <c r="E24" i="74"/>
  <c r="AS11" i="74" s="1"/>
  <c r="E49" i="74"/>
  <c r="AT15" i="74" s="1"/>
  <c r="E50" i="74"/>
  <c r="AP15" i="74" s="1"/>
  <c r="AQ15" i="74" s="1"/>
  <c r="J48" i="74"/>
  <c r="AY15" i="74" s="1"/>
  <c r="E44" i="74"/>
  <c r="AP14" i="74" s="1"/>
  <c r="AQ14" i="74" s="1"/>
  <c r="J42" i="74"/>
  <c r="AY14" i="74" s="1"/>
  <c r="E38" i="74"/>
  <c r="AP13" i="74" s="1"/>
  <c r="AQ13" i="74" s="1"/>
  <c r="J36" i="74"/>
  <c r="AY13" i="74" s="1"/>
  <c r="E32" i="74"/>
  <c r="AP12" i="74" s="1"/>
  <c r="AQ12" i="74" s="1"/>
  <c r="J30" i="74"/>
  <c r="AY12" i="74" s="1"/>
  <c r="E26" i="74"/>
  <c r="AP11" i="74" s="1"/>
  <c r="J24" i="74"/>
  <c r="AY11" i="74" s="1"/>
  <c r="D4" i="74"/>
  <c r="H51" i="74"/>
  <c r="AX15" i="74" s="1"/>
  <c r="H45" i="74"/>
  <c r="AX14" i="74" s="1"/>
  <c r="H39" i="74"/>
  <c r="AX13" i="74" s="1"/>
  <c r="H33" i="74"/>
  <c r="AX12" i="74" s="1"/>
  <c r="H27" i="74"/>
  <c r="AX11" i="74" s="1"/>
  <c r="H50" i="74"/>
  <c r="AW15" i="74" s="1"/>
  <c r="E48" i="74"/>
  <c r="AS15" i="74" s="1"/>
  <c r="H44" i="74"/>
  <c r="AW14" i="74" s="1"/>
  <c r="E43" i="74"/>
  <c r="AT14" i="74" s="1"/>
  <c r="E42" i="74"/>
  <c r="AS14" i="74" s="1"/>
  <c r="H38" i="74"/>
  <c r="AW13" i="74" s="1"/>
  <c r="E37" i="74"/>
  <c r="AT13" i="74" s="1"/>
  <c r="H49" i="74"/>
  <c r="AV15" i="74" s="1"/>
  <c r="H48" i="74"/>
  <c r="AU15" i="74" s="1"/>
  <c r="H43" i="74"/>
  <c r="AV14" i="74" s="1"/>
  <c r="H42" i="74"/>
  <c r="AU14" i="74" s="1"/>
  <c r="H37" i="74"/>
  <c r="AV13" i="74" s="1"/>
  <c r="H36" i="74"/>
  <c r="AU13" i="74" s="1"/>
  <c r="H31" i="74"/>
  <c r="AV12" i="74" s="1"/>
  <c r="H30" i="74"/>
  <c r="AU12" i="74" s="1"/>
  <c r="H25" i="74"/>
  <c r="AV11" i="74" s="1"/>
  <c r="H24" i="74"/>
  <c r="AU11" i="74" s="1"/>
  <c r="D5" i="74"/>
  <c r="BT15" i="74"/>
  <c r="BR2" i="74" s="1"/>
  <c r="AO28" i="26" s="1"/>
  <c r="BX12" i="74"/>
  <c r="CA12" i="74"/>
  <c r="BW12" i="74"/>
  <c r="BZ12" i="74"/>
  <c r="BV12" i="74"/>
  <c r="E31" i="74"/>
  <c r="AT12" i="74" s="1"/>
  <c r="BY12" i="74"/>
  <c r="E25" i="74"/>
  <c r="AT11" i="74" s="1"/>
  <c r="E36" i="74"/>
  <c r="AS13" i="74" s="1"/>
  <c r="AK21" i="74"/>
  <c r="AI2" i="74" s="1"/>
  <c r="AM11" i="74"/>
  <c r="AI21" i="74"/>
  <c r="BZ2" i="74" s="1"/>
  <c r="AW28" i="26" s="1"/>
  <c r="BS11" i="74"/>
  <c r="BO11" i="74"/>
  <c r="BR11" i="74"/>
  <c r="BR15" i="74" s="1"/>
  <c r="BP2" i="74" s="1"/>
  <c r="AM28" i="26" s="1"/>
  <c r="BN11" i="74"/>
  <c r="BN15" i="74" s="1"/>
  <c r="BL2" i="74" s="1"/>
  <c r="AI28" i="26" s="1"/>
  <c r="BQ11" i="74"/>
  <c r="BQ15" i="74" s="1"/>
  <c r="BO2" i="74" s="1"/>
  <c r="AL28" i="26" s="1"/>
  <c r="BM11" i="74"/>
  <c r="BM15" i="74" s="1"/>
  <c r="BK2" i="74" s="1"/>
  <c r="AH28" i="26" s="1"/>
  <c r="BX13" i="74"/>
  <c r="CA13" i="74"/>
  <c r="BW13" i="74"/>
  <c r="BZ13" i="74"/>
  <c r="BV13" i="74"/>
  <c r="AG21" i="74"/>
  <c r="AJ2" i="74" s="1"/>
  <c r="E30" i="74"/>
  <c r="AS12" i="74" s="1"/>
  <c r="H32" i="74"/>
  <c r="AW12" i="74" s="1"/>
  <c r="BY11" i="74"/>
  <c r="BY15" i="74" s="1"/>
  <c r="BV2" i="74" s="1"/>
  <c r="AS28" i="26" s="1"/>
  <c r="BV11" i="74"/>
  <c r="BV15" i="74" s="1"/>
  <c r="BS2" i="74" s="1"/>
  <c r="AP28" i="26" s="1"/>
  <c r="BZ11" i="74"/>
  <c r="BZ15" i="74" s="1"/>
  <c r="BW2" i="74" s="1"/>
  <c r="AT28" i="26" s="1"/>
  <c r="BO13" i="74"/>
  <c r="BS13" i="74"/>
  <c r="BP14" i="74"/>
  <c r="BX14" i="74"/>
  <c r="BC16" i="74"/>
  <c r="BG16" i="74"/>
  <c r="BK16" i="74"/>
  <c r="BW11" i="74"/>
  <c r="BW15" i="74" s="1"/>
  <c r="BT2" i="74" s="1"/>
  <c r="AQ28" i="26" s="1"/>
  <c r="BP12" i="74"/>
  <c r="BP13" i="74"/>
  <c r="AZ16" i="74"/>
  <c r="BD16" i="74"/>
  <c r="E50" i="73"/>
  <c r="AP15" i="73" s="1"/>
  <c r="AQ15" i="73" s="1"/>
  <c r="J48" i="73"/>
  <c r="AY15" i="73" s="1"/>
  <c r="E44" i="73"/>
  <c r="AP14" i="73" s="1"/>
  <c r="AQ14" i="73" s="1"/>
  <c r="J42" i="73"/>
  <c r="AY14" i="73" s="1"/>
  <c r="E38" i="73"/>
  <c r="AP13" i="73" s="1"/>
  <c r="AQ13" i="73" s="1"/>
  <c r="J36" i="73"/>
  <c r="AY13" i="73" s="1"/>
  <c r="E32" i="73"/>
  <c r="AP12" i="73" s="1"/>
  <c r="AQ12" i="73" s="1"/>
  <c r="J30" i="73"/>
  <c r="AY12" i="73" s="1"/>
  <c r="E26" i="73"/>
  <c r="AP11" i="73" s="1"/>
  <c r="J24" i="73"/>
  <c r="AY11" i="73" s="1"/>
  <c r="D4" i="73"/>
  <c r="H51" i="73"/>
  <c r="AX15" i="73" s="1"/>
  <c r="H45" i="73"/>
  <c r="AX14" i="73" s="1"/>
  <c r="H39" i="73"/>
  <c r="AX13" i="73" s="1"/>
  <c r="H33" i="73"/>
  <c r="AX12" i="73" s="1"/>
  <c r="H27" i="73"/>
  <c r="AX11" i="73" s="1"/>
  <c r="H49" i="73"/>
  <c r="AV15" i="73" s="1"/>
  <c r="H48" i="73"/>
  <c r="AU15" i="73" s="1"/>
  <c r="H43" i="73"/>
  <c r="AV14" i="73" s="1"/>
  <c r="H42" i="73"/>
  <c r="AU14" i="73" s="1"/>
  <c r="H37" i="73"/>
  <c r="AV13" i="73" s="1"/>
  <c r="H36" i="73"/>
  <c r="AU13" i="73" s="1"/>
  <c r="H31" i="73"/>
  <c r="AV12" i="73" s="1"/>
  <c r="H30" i="73"/>
  <c r="AU12" i="73" s="1"/>
  <c r="H25" i="73"/>
  <c r="AV11" i="73" s="1"/>
  <c r="H24" i="73"/>
  <c r="AU11" i="73" s="1"/>
  <c r="D5" i="73"/>
  <c r="H50" i="73"/>
  <c r="AW15" i="73" s="1"/>
  <c r="E48" i="73"/>
  <c r="AS15" i="73" s="1"/>
  <c r="H44" i="73"/>
  <c r="AW14" i="73" s="1"/>
  <c r="E43" i="73"/>
  <c r="AT14" i="73" s="1"/>
  <c r="E42" i="73"/>
  <c r="AS14" i="73" s="1"/>
  <c r="H38" i="73"/>
  <c r="AW13" i="73" s="1"/>
  <c r="E37" i="73"/>
  <c r="AT13" i="73" s="1"/>
  <c r="E36" i="73"/>
  <c r="AS13" i="73" s="1"/>
  <c r="H32" i="73"/>
  <c r="AW12" i="73" s="1"/>
  <c r="E31" i="73"/>
  <c r="AT12" i="73" s="1"/>
  <c r="E30" i="73"/>
  <c r="AS12" i="73" s="1"/>
  <c r="H26" i="73"/>
  <c r="AW11" i="73" s="1"/>
  <c r="E25" i="73"/>
  <c r="AT11" i="73" s="1"/>
  <c r="E24" i="73"/>
  <c r="AS11" i="73" s="1"/>
  <c r="E49" i="73"/>
  <c r="AT15" i="73" s="1"/>
  <c r="BX12" i="73"/>
  <c r="CA12" i="73"/>
  <c r="BW12" i="73"/>
  <c r="BZ12" i="73"/>
  <c r="BV12" i="73"/>
  <c r="BY12" i="73"/>
  <c r="BX13" i="73"/>
  <c r="CA13" i="73"/>
  <c r="BW13" i="73"/>
  <c r="BZ13" i="73"/>
  <c r="BV13" i="73"/>
  <c r="AK21" i="73"/>
  <c r="AI2" i="73" s="1"/>
  <c r="AM11" i="73"/>
  <c r="AI21" i="73"/>
  <c r="BZ2" i="73" s="1"/>
  <c r="AW27" i="26" s="1"/>
  <c r="BS11" i="73"/>
  <c r="BS15" i="73" s="1"/>
  <c r="BQ2" i="73" s="1"/>
  <c r="AN27" i="26" s="1"/>
  <c r="BO11" i="73"/>
  <c r="BO15" i="73" s="1"/>
  <c r="BM2" i="73" s="1"/>
  <c r="AJ27" i="26" s="1"/>
  <c r="BR11" i="73"/>
  <c r="BR15" i="73" s="1"/>
  <c r="BP2" i="73" s="1"/>
  <c r="AM27" i="26" s="1"/>
  <c r="BN11" i="73"/>
  <c r="BN15" i="73" s="1"/>
  <c r="BL2" i="73" s="1"/>
  <c r="AI27" i="26" s="1"/>
  <c r="BQ11" i="73"/>
  <c r="BQ15" i="73" s="1"/>
  <c r="BO2" i="73" s="1"/>
  <c r="AL27" i="26" s="1"/>
  <c r="BM11" i="73"/>
  <c r="BY13" i="73"/>
  <c r="BY11" i="73"/>
  <c r="BY15" i="73" s="1"/>
  <c r="BV2" i="73" s="1"/>
  <c r="AS27" i="26" s="1"/>
  <c r="BV11" i="73"/>
  <c r="BV15" i="73" s="1"/>
  <c r="BS2" i="73" s="1"/>
  <c r="AP27" i="26" s="1"/>
  <c r="BZ11" i="73"/>
  <c r="BZ15" i="73" s="1"/>
  <c r="BW2" i="73" s="1"/>
  <c r="AT27" i="26" s="1"/>
  <c r="BP14" i="73"/>
  <c r="BT14" i="73"/>
  <c r="BT15" i="73" s="1"/>
  <c r="BR2" i="73" s="1"/>
  <c r="AO27" i="26" s="1"/>
  <c r="BC16" i="73"/>
  <c r="BG16" i="73"/>
  <c r="BK16" i="73"/>
  <c r="BW11" i="73"/>
  <c r="BW15" i="73" s="1"/>
  <c r="BT2" i="73" s="1"/>
  <c r="AQ27" i="26" s="1"/>
  <c r="BP12" i="73"/>
  <c r="BP13" i="73"/>
  <c r="BM14" i="73"/>
  <c r="AZ16" i="73"/>
  <c r="BD16" i="73"/>
  <c r="E50" i="72"/>
  <c r="AP15" i="72" s="1"/>
  <c r="AQ15" i="72" s="1"/>
  <c r="J48" i="72"/>
  <c r="AY15" i="72" s="1"/>
  <c r="E44" i="72"/>
  <c r="AP14" i="72" s="1"/>
  <c r="AQ14" i="72" s="1"/>
  <c r="J42" i="72"/>
  <c r="AY14" i="72" s="1"/>
  <c r="E38" i="72"/>
  <c r="AP13" i="72" s="1"/>
  <c r="AQ13" i="72" s="1"/>
  <c r="J36" i="72"/>
  <c r="AY13" i="72" s="1"/>
  <c r="E32" i="72"/>
  <c r="AP12" i="72" s="1"/>
  <c r="AQ12" i="72" s="1"/>
  <c r="J30" i="72"/>
  <c r="AY12" i="72" s="1"/>
  <c r="E26" i="72"/>
  <c r="AP11" i="72" s="1"/>
  <c r="J24" i="72"/>
  <c r="AY11" i="72" s="1"/>
  <c r="D4" i="72"/>
  <c r="H51" i="72"/>
  <c r="AX15" i="72" s="1"/>
  <c r="H45" i="72"/>
  <c r="AX14" i="72" s="1"/>
  <c r="H39" i="72"/>
  <c r="AX13" i="72" s="1"/>
  <c r="H33" i="72"/>
  <c r="AX12" i="72" s="1"/>
  <c r="H27" i="72"/>
  <c r="AX11" i="72" s="1"/>
  <c r="H49" i="72"/>
  <c r="AV15" i="72" s="1"/>
  <c r="H48" i="72"/>
  <c r="AU15" i="72" s="1"/>
  <c r="H43" i="72"/>
  <c r="AV14" i="72" s="1"/>
  <c r="H42" i="72"/>
  <c r="AU14" i="72" s="1"/>
  <c r="H37" i="72"/>
  <c r="AV13" i="72" s="1"/>
  <c r="H36" i="72"/>
  <c r="AU13" i="72" s="1"/>
  <c r="H31" i="72"/>
  <c r="AV12" i="72" s="1"/>
  <c r="H30" i="72"/>
  <c r="AU12" i="72" s="1"/>
  <c r="H25" i="72"/>
  <c r="AV11" i="72" s="1"/>
  <c r="H24" i="72"/>
  <c r="AU11" i="72" s="1"/>
  <c r="D5" i="72"/>
  <c r="H50" i="72"/>
  <c r="AW15" i="72" s="1"/>
  <c r="E49" i="72"/>
  <c r="AT15" i="72" s="1"/>
  <c r="E48" i="72"/>
  <c r="AS15" i="72" s="1"/>
  <c r="H44" i="72"/>
  <c r="AW14" i="72" s="1"/>
  <c r="E43" i="72"/>
  <c r="AT14" i="72" s="1"/>
  <c r="E42" i="72"/>
  <c r="AS14" i="72" s="1"/>
  <c r="H38" i="72"/>
  <c r="AW13" i="72" s="1"/>
  <c r="E37" i="72"/>
  <c r="AT13" i="72" s="1"/>
  <c r="E36" i="72"/>
  <c r="AS13" i="72" s="1"/>
  <c r="H32" i="72"/>
  <c r="AW12" i="72" s="1"/>
  <c r="E31" i="72"/>
  <c r="AT12" i="72" s="1"/>
  <c r="E30" i="72"/>
  <c r="AS12" i="72" s="1"/>
  <c r="E25" i="72"/>
  <c r="AT11" i="72" s="1"/>
  <c r="H26" i="72"/>
  <c r="AW11" i="72" s="1"/>
  <c r="E24" i="72"/>
  <c r="AS11" i="72" s="1"/>
  <c r="BX12" i="72"/>
  <c r="CA12" i="72"/>
  <c r="BW12" i="72"/>
  <c r="BZ12" i="72"/>
  <c r="BV12" i="72"/>
  <c r="BY12" i="72"/>
  <c r="BX13" i="72"/>
  <c r="CA13" i="72"/>
  <c r="CA15" i="72" s="1"/>
  <c r="BX2" i="72" s="1"/>
  <c r="AU26" i="26" s="1"/>
  <c r="BW13" i="72"/>
  <c r="BZ13" i="72"/>
  <c r="BV13" i="72"/>
  <c r="AK21" i="72"/>
  <c r="AI2" i="72" s="1"/>
  <c r="AM11" i="72"/>
  <c r="AI21" i="72"/>
  <c r="BZ2" i="72" s="1"/>
  <c r="AW26" i="26" s="1"/>
  <c r="BS11" i="72"/>
  <c r="BS15" i="72" s="1"/>
  <c r="BQ2" i="72" s="1"/>
  <c r="AN26" i="26" s="1"/>
  <c r="BO11" i="72"/>
  <c r="BO15" i="72" s="1"/>
  <c r="BM2" i="72" s="1"/>
  <c r="AJ26" i="26" s="1"/>
  <c r="BR11" i="72"/>
  <c r="BR15" i="72" s="1"/>
  <c r="BP2" i="72" s="1"/>
  <c r="AM26" i="26" s="1"/>
  <c r="BN11" i="72"/>
  <c r="BN15" i="72" s="1"/>
  <c r="BL2" i="72" s="1"/>
  <c r="AI26" i="26" s="1"/>
  <c r="BQ11" i="72"/>
  <c r="BQ15" i="72" s="1"/>
  <c r="BO2" i="72" s="1"/>
  <c r="AL26" i="26" s="1"/>
  <c r="BM11" i="72"/>
  <c r="BY13" i="72"/>
  <c r="BY11" i="72"/>
  <c r="BY15" i="72" s="1"/>
  <c r="BV2" i="72" s="1"/>
  <c r="AS26" i="26" s="1"/>
  <c r="BV11" i="72"/>
  <c r="BV15" i="72" s="1"/>
  <c r="BS2" i="72" s="1"/>
  <c r="AP26" i="26" s="1"/>
  <c r="BZ11" i="72"/>
  <c r="BP14" i="72"/>
  <c r="BT14" i="72"/>
  <c r="BT15" i="72" s="1"/>
  <c r="BR2" i="72" s="1"/>
  <c r="AO26" i="26" s="1"/>
  <c r="BC16" i="72"/>
  <c r="BG16" i="72"/>
  <c r="BK16" i="72"/>
  <c r="BW11" i="72"/>
  <c r="BW15" i="72" s="1"/>
  <c r="BT2" i="72" s="1"/>
  <c r="AQ26" i="26" s="1"/>
  <c r="BP12" i="72"/>
  <c r="BP13" i="72"/>
  <c r="BM14" i="72"/>
  <c r="AZ16" i="72"/>
  <c r="BD16" i="72"/>
  <c r="AK21" i="71"/>
  <c r="AI2" i="71" s="1"/>
  <c r="AM11" i="71"/>
  <c r="E50" i="71"/>
  <c r="AP15" i="71" s="1"/>
  <c r="AQ15" i="71" s="1"/>
  <c r="J48" i="71"/>
  <c r="AY15" i="71" s="1"/>
  <c r="E44" i="71"/>
  <c r="AP14" i="71" s="1"/>
  <c r="AQ14" i="71" s="1"/>
  <c r="J42" i="71"/>
  <c r="AY14" i="71" s="1"/>
  <c r="E38" i="71"/>
  <c r="AP13" i="71" s="1"/>
  <c r="AQ13" i="71" s="1"/>
  <c r="J36" i="71"/>
  <c r="AY13" i="71" s="1"/>
  <c r="E32" i="71"/>
  <c r="AP12" i="71" s="1"/>
  <c r="AQ12" i="71" s="1"/>
  <c r="J30" i="71"/>
  <c r="AY12" i="71" s="1"/>
  <c r="E26" i="71"/>
  <c r="AP11" i="71" s="1"/>
  <c r="J24" i="71"/>
  <c r="AY11" i="71" s="1"/>
  <c r="D4" i="71"/>
  <c r="H51" i="71"/>
  <c r="AX15" i="71" s="1"/>
  <c r="H45" i="71"/>
  <c r="AX14" i="71" s="1"/>
  <c r="H39" i="71"/>
  <c r="AX13" i="71" s="1"/>
  <c r="H33" i="71"/>
  <c r="AX12" i="71" s="1"/>
  <c r="H27" i="71"/>
  <c r="AX11" i="71" s="1"/>
  <c r="H49" i="71"/>
  <c r="AV15" i="71" s="1"/>
  <c r="H48" i="71"/>
  <c r="AU15" i="71" s="1"/>
  <c r="H43" i="71"/>
  <c r="AV14" i="71" s="1"/>
  <c r="H42" i="71"/>
  <c r="AU14" i="71" s="1"/>
  <c r="H37" i="71"/>
  <c r="AV13" i="71" s="1"/>
  <c r="H36" i="71"/>
  <c r="AU13" i="71" s="1"/>
  <c r="H31" i="71"/>
  <c r="AV12" i="71" s="1"/>
  <c r="H30" i="71"/>
  <c r="AU12" i="71" s="1"/>
  <c r="H25" i="71"/>
  <c r="AV11" i="71" s="1"/>
  <c r="H24" i="71"/>
  <c r="AU11" i="71" s="1"/>
  <c r="D5" i="71"/>
  <c r="H50" i="71"/>
  <c r="AW15" i="71" s="1"/>
  <c r="E49" i="71"/>
  <c r="AT15" i="71" s="1"/>
  <c r="E48" i="71"/>
  <c r="AS15" i="71" s="1"/>
  <c r="H44" i="71"/>
  <c r="AW14" i="71" s="1"/>
  <c r="E43" i="71"/>
  <c r="AT14" i="71" s="1"/>
  <c r="E42" i="71"/>
  <c r="AS14" i="71" s="1"/>
  <c r="H38" i="71"/>
  <c r="AW13" i="71" s="1"/>
  <c r="E37" i="71"/>
  <c r="AT13" i="71" s="1"/>
  <c r="E36" i="71"/>
  <c r="AS13" i="71" s="1"/>
  <c r="H32" i="71"/>
  <c r="AW12" i="71" s="1"/>
  <c r="E31" i="71"/>
  <c r="AT12" i="71" s="1"/>
  <c r="E30" i="71"/>
  <c r="AS12" i="71" s="1"/>
  <c r="H26" i="71"/>
  <c r="AW11" i="71" s="1"/>
  <c r="E25" i="71"/>
  <c r="AT11" i="71" s="1"/>
  <c r="E24" i="71"/>
  <c r="AS11" i="71" s="1"/>
  <c r="BP11" i="71"/>
  <c r="BT11" i="71"/>
  <c r="BY12" i="71"/>
  <c r="BY13" i="71"/>
  <c r="BM11" i="71"/>
  <c r="BQ11" i="71"/>
  <c r="BQ15" i="71" s="1"/>
  <c r="BO2" i="71" s="1"/>
  <c r="AL25" i="26" s="1"/>
  <c r="BY11" i="71"/>
  <c r="BY15" i="71" s="1"/>
  <c r="BV2" i="71" s="1"/>
  <c r="AS25" i="26" s="1"/>
  <c r="BV12" i="71"/>
  <c r="BZ12" i="71"/>
  <c r="BV13" i="71"/>
  <c r="BZ13" i="71"/>
  <c r="BN11" i="71"/>
  <c r="BN15" i="71" s="1"/>
  <c r="BL2" i="71" s="1"/>
  <c r="AI25" i="26" s="1"/>
  <c r="BR11" i="71"/>
  <c r="BR15" i="71" s="1"/>
  <c r="BP2" i="71" s="1"/>
  <c r="AM25" i="26" s="1"/>
  <c r="BV11" i="71"/>
  <c r="BV15" i="71" s="1"/>
  <c r="BS2" i="71" s="1"/>
  <c r="AP25" i="26" s="1"/>
  <c r="BZ11" i="71"/>
  <c r="BZ15" i="71" s="1"/>
  <c r="BW2" i="71" s="1"/>
  <c r="AT25" i="26" s="1"/>
  <c r="BW12" i="71"/>
  <c r="CA12" i="71"/>
  <c r="BW13" i="71"/>
  <c r="CA13" i="71"/>
  <c r="BP14" i="71"/>
  <c r="BT14" i="71"/>
  <c r="BC16" i="71"/>
  <c r="BG16" i="71"/>
  <c r="BK16" i="71"/>
  <c r="BO11" i="71"/>
  <c r="BO15" i="71" s="1"/>
  <c r="BM2" i="71" s="1"/>
  <c r="AJ25" i="26" s="1"/>
  <c r="BW11" i="71"/>
  <c r="BW15" i="71" s="1"/>
  <c r="BT2" i="71" s="1"/>
  <c r="AQ25" i="26" s="1"/>
  <c r="BP12" i="71"/>
  <c r="BP13" i="71"/>
  <c r="BM14" i="71"/>
  <c r="AZ16" i="71"/>
  <c r="BD16" i="71"/>
  <c r="E50" i="70"/>
  <c r="AP15" i="70" s="1"/>
  <c r="AQ15" i="70" s="1"/>
  <c r="J48" i="70"/>
  <c r="AY15" i="70" s="1"/>
  <c r="E44" i="70"/>
  <c r="AP14" i="70" s="1"/>
  <c r="AQ14" i="70" s="1"/>
  <c r="J42" i="70"/>
  <c r="AY14" i="70" s="1"/>
  <c r="E38" i="70"/>
  <c r="AP13" i="70" s="1"/>
  <c r="AQ13" i="70" s="1"/>
  <c r="J36" i="70"/>
  <c r="AY13" i="70" s="1"/>
  <c r="E32" i="70"/>
  <c r="AP12" i="70" s="1"/>
  <c r="AQ12" i="70" s="1"/>
  <c r="J30" i="70"/>
  <c r="AY12" i="70" s="1"/>
  <c r="E26" i="70"/>
  <c r="AP11" i="70" s="1"/>
  <c r="J24" i="70"/>
  <c r="AY11" i="70" s="1"/>
  <c r="D4" i="70"/>
  <c r="E49" i="70"/>
  <c r="AT15" i="70" s="1"/>
  <c r="E48" i="70"/>
  <c r="AS15" i="70" s="1"/>
  <c r="H44" i="70"/>
  <c r="AW14" i="70" s="1"/>
  <c r="E43" i="70"/>
  <c r="AT14" i="70" s="1"/>
  <c r="H38" i="70"/>
  <c r="AW13" i="70" s="1"/>
  <c r="H51" i="70"/>
  <c r="AX15" i="70" s="1"/>
  <c r="H45" i="70"/>
  <c r="AX14" i="70" s="1"/>
  <c r="H39" i="70"/>
  <c r="AX13" i="70" s="1"/>
  <c r="H33" i="70"/>
  <c r="AX12" i="70" s="1"/>
  <c r="H27" i="70"/>
  <c r="AX11" i="70" s="1"/>
  <c r="H50" i="70"/>
  <c r="AW15" i="70" s="1"/>
  <c r="E42" i="70"/>
  <c r="AS14" i="70" s="1"/>
  <c r="H49" i="70"/>
  <c r="AV15" i="70" s="1"/>
  <c r="H48" i="70"/>
  <c r="AU15" i="70" s="1"/>
  <c r="H43" i="70"/>
  <c r="AV14" i="70" s="1"/>
  <c r="H42" i="70"/>
  <c r="AU14" i="70" s="1"/>
  <c r="H37" i="70"/>
  <c r="AV13" i="70" s="1"/>
  <c r="H36" i="70"/>
  <c r="AU13" i="70" s="1"/>
  <c r="H31" i="70"/>
  <c r="AV12" i="70" s="1"/>
  <c r="H30" i="70"/>
  <c r="AU12" i="70" s="1"/>
  <c r="H25" i="70"/>
  <c r="AV11" i="70" s="1"/>
  <c r="H24" i="70"/>
  <c r="AU11" i="70" s="1"/>
  <c r="D5" i="70"/>
  <c r="H32" i="70"/>
  <c r="AW12" i="70" s="1"/>
  <c r="E30" i="70"/>
  <c r="AS12" i="70" s="1"/>
  <c r="E36" i="70"/>
  <c r="AS13" i="70" s="1"/>
  <c r="E25" i="70"/>
  <c r="AT11" i="70" s="1"/>
  <c r="E31" i="70"/>
  <c r="AT12" i="70" s="1"/>
  <c r="E37" i="70"/>
  <c r="AT13" i="70" s="1"/>
  <c r="H26" i="70"/>
  <c r="AW11" i="70" s="1"/>
  <c r="E24" i="70"/>
  <c r="AS11" i="70" s="1"/>
  <c r="BX13" i="70"/>
  <c r="CA13" i="70"/>
  <c r="BW13" i="70"/>
  <c r="BZ13" i="70"/>
  <c r="BV13" i="70"/>
  <c r="AK21" i="70"/>
  <c r="AI2" i="70" s="1"/>
  <c r="AM11" i="70"/>
  <c r="BS11" i="70"/>
  <c r="BS15" i="70" s="1"/>
  <c r="BQ2" i="70" s="1"/>
  <c r="AN24" i="26" s="1"/>
  <c r="BO11" i="70"/>
  <c r="BO15" i="70" s="1"/>
  <c r="BM2" i="70" s="1"/>
  <c r="AJ24" i="26" s="1"/>
  <c r="BR11" i="70"/>
  <c r="BR15" i="70" s="1"/>
  <c r="BP2" i="70" s="1"/>
  <c r="AM24" i="26" s="1"/>
  <c r="BN11" i="70"/>
  <c r="BN15" i="70" s="1"/>
  <c r="BL2" i="70" s="1"/>
  <c r="AI24" i="26" s="1"/>
  <c r="BQ11" i="70"/>
  <c r="BQ15" i="70" s="1"/>
  <c r="BO2" i="70" s="1"/>
  <c r="AL24" i="26" s="1"/>
  <c r="BM11" i="70"/>
  <c r="BY13" i="70"/>
  <c r="BP11" i="70"/>
  <c r="BT11" i="70"/>
  <c r="BX12" i="70"/>
  <c r="BX15" i="70" s="1"/>
  <c r="BU2" i="70" s="1"/>
  <c r="AR24" i="26" s="1"/>
  <c r="CA12" i="70"/>
  <c r="CA15" i="70" s="1"/>
  <c r="BX2" i="70" s="1"/>
  <c r="AU24" i="26" s="1"/>
  <c r="BW12" i="70"/>
  <c r="BZ12" i="70"/>
  <c r="BV12" i="70"/>
  <c r="BY11" i="70"/>
  <c r="BY15" i="70" s="1"/>
  <c r="BV2" i="70" s="1"/>
  <c r="AS24" i="26" s="1"/>
  <c r="BV11" i="70"/>
  <c r="BZ11" i="70"/>
  <c r="BZ15" i="70" s="1"/>
  <c r="BW2" i="70" s="1"/>
  <c r="AT24" i="26" s="1"/>
  <c r="BP14" i="70"/>
  <c r="BT14" i="70"/>
  <c r="BC16" i="70"/>
  <c r="BG16" i="70"/>
  <c r="BK16" i="70"/>
  <c r="BW11" i="70"/>
  <c r="BW15" i="70" s="1"/>
  <c r="BT2" i="70" s="1"/>
  <c r="AQ24" i="26" s="1"/>
  <c r="BP12" i="70"/>
  <c r="BP13" i="70"/>
  <c r="BM14" i="70"/>
  <c r="AZ16" i="70"/>
  <c r="BD16" i="70"/>
  <c r="E50" i="69"/>
  <c r="AP15" i="69" s="1"/>
  <c r="AQ15" i="69" s="1"/>
  <c r="J48" i="69"/>
  <c r="AY15" i="69" s="1"/>
  <c r="E44" i="69"/>
  <c r="AP14" i="69" s="1"/>
  <c r="AQ14" i="69" s="1"/>
  <c r="J42" i="69"/>
  <c r="AY14" i="69" s="1"/>
  <c r="E38" i="69"/>
  <c r="AP13" i="69" s="1"/>
  <c r="AQ13" i="69" s="1"/>
  <c r="J36" i="69"/>
  <c r="AY13" i="69" s="1"/>
  <c r="E32" i="69"/>
  <c r="AP12" i="69" s="1"/>
  <c r="AQ12" i="69" s="1"/>
  <c r="J30" i="69"/>
  <c r="AY12" i="69" s="1"/>
  <c r="E26" i="69"/>
  <c r="AP11" i="69" s="1"/>
  <c r="J24" i="69"/>
  <c r="AY11" i="69" s="1"/>
  <c r="D4" i="69"/>
  <c r="H51" i="69"/>
  <c r="AX15" i="69" s="1"/>
  <c r="H45" i="69"/>
  <c r="AX14" i="69" s="1"/>
  <c r="H39" i="69"/>
  <c r="AX13" i="69" s="1"/>
  <c r="H33" i="69"/>
  <c r="AX12" i="69" s="1"/>
  <c r="H27" i="69"/>
  <c r="AX11" i="69" s="1"/>
  <c r="H49" i="69"/>
  <c r="AV15" i="69" s="1"/>
  <c r="H48" i="69"/>
  <c r="AU15" i="69" s="1"/>
  <c r="H43" i="69"/>
  <c r="AV14" i="69" s="1"/>
  <c r="H42" i="69"/>
  <c r="AU14" i="69" s="1"/>
  <c r="H37" i="69"/>
  <c r="AV13" i="69" s="1"/>
  <c r="H36" i="69"/>
  <c r="AU13" i="69" s="1"/>
  <c r="H31" i="69"/>
  <c r="AV12" i="69" s="1"/>
  <c r="H30" i="69"/>
  <c r="AU12" i="69" s="1"/>
  <c r="H25" i="69"/>
  <c r="AV11" i="69" s="1"/>
  <c r="H24" i="69"/>
  <c r="AU11" i="69" s="1"/>
  <c r="D5" i="69"/>
  <c r="H50" i="69"/>
  <c r="AW15" i="69" s="1"/>
  <c r="E48" i="69"/>
  <c r="AS15" i="69" s="1"/>
  <c r="H44" i="69"/>
  <c r="AW14" i="69" s="1"/>
  <c r="E43" i="69"/>
  <c r="AT14" i="69" s="1"/>
  <c r="E42" i="69"/>
  <c r="AS14" i="69" s="1"/>
  <c r="H38" i="69"/>
  <c r="AW13" i="69" s="1"/>
  <c r="E37" i="69"/>
  <c r="AT13" i="69" s="1"/>
  <c r="H32" i="69"/>
  <c r="AW12" i="69" s="1"/>
  <c r="E30" i="69"/>
  <c r="AS12" i="69" s="1"/>
  <c r="E36" i="69"/>
  <c r="AS13" i="69" s="1"/>
  <c r="E25" i="69"/>
  <c r="AT11" i="69" s="1"/>
  <c r="E31" i="69"/>
  <c r="AT12" i="69" s="1"/>
  <c r="E49" i="69"/>
  <c r="AT15" i="69" s="1"/>
  <c r="H26" i="69"/>
  <c r="AW11" i="69" s="1"/>
  <c r="E24" i="69"/>
  <c r="AS11" i="69" s="1"/>
  <c r="AK21" i="69"/>
  <c r="AI2" i="69" s="1"/>
  <c r="AM11" i="69"/>
  <c r="BS11" i="69"/>
  <c r="BO11" i="69"/>
  <c r="BR11" i="69"/>
  <c r="BR15" i="69" s="1"/>
  <c r="BP2" i="69" s="1"/>
  <c r="AM23" i="26" s="1"/>
  <c r="BN11" i="69"/>
  <c r="BN15" i="69" s="1"/>
  <c r="BL2" i="69" s="1"/>
  <c r="AI23" i="26" s="1"/>
  <c r="BQ11" i="69"/>
  <c r="BQ15" i="69" s="1"/>
  <c r="BO2" i="69" s="1"/>
  <c r="AL23" i="26" s="1"/>
  <c r="BM11" i="69"/>
  <c r="BX12" i="69"/>
  <c r="CA12" i="69"/>
  <c r="BW12" i="69"/>
  <c r="BZ12" i="69"/>
  <c r="BV12" i="69"/>
  <c r="BP11" i="69"/>
  <c r="BY12" i="69"/>
  <c r="BX13" i="69"/>
  <c r="CA13" i="69"/>
  <c r="BW13" i="69"/>
  <c r="BZ13" i="69"/>
  <c r="BV13" i="69"/>
  <c r="BT11" i="69"/>
  <c r="BZ15" i="69"/>
  <c r="BW2" i="69" s="1"/>
  <c r="AT23" i="26" s="1"/>
  <c r="BY13" i="69"/>
  <c r="BY11" i="69"/>
  <c r="BY15" i="69" s="1"/>
  <c r="BV2" i="69" s="1"/>
  <c r="AS23" i="26" s="1"/>
  <c r="BO14" i="69"/>
  <c r="BS14" i="69"/>
  <c r="BF16" i="69"/>
  <c r="BJ16" i="69"/>
  <c r="BP14" i="69"/>
  <c r="BT14" i="69"/>
  <c r="BC16" i="69"/>
  <c r="BG16" i="69"/>
  <c r="BK16" i="69"/>
  <c r="BW11" i="69"/>
  <c r="BP12" i="69"/>
  <c r="BP13" i="69"/>
  <c r="BM14" i="69"/>
  <c r="AZ16" i="69"/>
  <c r="BD16" i="69"/>
  <c r="E50" i="68"/>
  <c r="AP15" i="68" s="1"/>
  <c r="AQ15" i="68" s="1"/>
  <c r="J48" i="68"/>
  <c r="AY15" i="68" s="1"/>
  <c r="E44" i="68"/>
  <c r="AP14" i="68" s="1"/>
  <c r="AQ14" i="68" s="1"/>
  <c r="J42" i="68"/>
  <c r="AY14" i="68" s="1"/>
  <c r="E38" i="68"/>
  <c r="AP13" i="68" s="1"/>
  <c r="AQ13" i="68" s="1"/>
  <c r="J36" i="68"/>
  <c r="AY13" i="68" s="1"/>
  <c r="E32" i="68"/>
  <c r="AP12" i="68" s="1"/>
  <c r="AQ12" i="68" s="1"/>
  <c r="J30" i="68"/>
  <c r="AY12" i="68" s="1"/>
  <c r="E26" i="68"/>
  <c r="AP11" i="68" s="1"/>
  <c r="J24" i="68"/>
  <c r="AY11" i="68" s="1"/>
  <c r="D4" i="68"/>
  <c r="H50" i="68"/>
  <c r="AW15" i="68" s="1"/>
  <c r="H44" i="68"/>
  <c r="AW14" i="68" s="1"/>
  <c r="E42" i="68"/>
  <c r="AS14" i="68" s="1"/>
  <c r="E37" i="68"/>
  <c r="AT13" i="68" s="1"/>
  <c r="H32" i="68"/>
  <c r="AW12" i="68" s="1"/>
  <c r="H51" i="68"/>
  <c r="AX15" i="68" s="1"/>
  <c r="H45" i="68"/>
  <c r="AX14" i="68" s="1"/>
  <c r="H39" i="68"/>
  <c r="AX13" i="68" s="1"/>
  <c r="H33" i="68"/>
  <c r="AX12" i="68" s="1"/>
  <c r="H27" i="68"/>
  <c r="AX11" i="68" s="1"/>
  <c r="E49" i="68"/>
  <c r="AT15" i="68" s="1"/>
  <c r="E48" i="68"/>
  <c r="AS15" i="68" s="1"/>
  <c r="E43" i="68"/>
  <c r="AT14" i="68" s="1"/>
  <c r="H38" i="68"/>
  <c r="AW13" i="68" s="1"/>
  <c r="E36" i="68"/>
  <c r="AS13" i="68" s="1"/>
  <c r="E31" i="68"/>
  <c r="AT12" i="68" s="1"/>
  <c r="H49" i="68"/>
  <c r="AV15" i="68" s="1"/>
  <c r="H48" i="68"/>
  <c r="AU15" i="68" s="1"/>
  <c r="H43" i="68"/>
  <c r="AV14" i="68" s="1"/>
  <c r="H42" i="68"/>
  <c r="AU14" i="68" s="1"/>
  <c r="H37" i="68"/>
  <c r="AV13" i="68" s="1"/>
  <c r="H36" i="68"/>
  <c r="AU13" i="68" s="1"/>
  <c r="H31" i="68"/>
  <c r="AV12" i="68" s="1"/>
  <c r="H30" i="68"/>
  <c r="AU12" i="68" s="1"/>
  <c r="H25" i="68"/>
  <c r="AV11" i="68" s="1"/>
  <c r="H24" i="68"/>
  <c r="AU11" i="68" s="1"/>
  <c r="D5" i="68"/>
  <c r="BX12" i="68"/>
  <c r="CA12" i="68"/>
  <c r="BW12" i="68"/>
  <c r="BZ12" i="68"/>
  <c r="BV12" i="68"/>
  <c r="E24" i="68"/>
  <c r="AS11" i="68" s="1"/>
  <c r="H26" i="68"/>
  <c r="AW11" i="68" s="1"/>
  <c r="BY12" i="68"/>
  <c r="AK21" i="68"/>
  <c r="AI2" i="68" s="1"/>
  <c r="AM11" i="68"/>
  <c r="AI21" i="68"/>
  <c r="BZ2" i="68" s="1"/>
  <c r="AW22" i="26" s="1"/>
  <c r="BS11" i="68"/>
  <c r="BO11" i="68"/>
  <c r="BR11" i="68"/>
  <c r="BR15" i="68" s="1"/>
  <c r="BP2" i="68" s="1"/>
  <c r="AM22" i="26" s="1"/>
  <c r="BN11" i="68"/>
  <c r="BN15" i="68" s="1"/>
  <c r="BL2" i="68" s="1"/>
  <c r="AI22" i="26" s="1"/>
  <c r="BQ11" i="68"/>
  <c r="BQ15" i="68" s="1"/>
  <c r="BO2" i="68" s="1"/>
  <c r="AL22" i="26" s="1"/>
  <c r="BM11" i="68"/>
  <c r="BX13" i="68"/>
  <c r="CA13" i="68"/>
  <c r="BW13" i="68"/>
  <c r="BZ13" i="68"/>
  <c r="BV13" i="68"/>
  <c r="E25" i="68"/>
  <c r="AT11" i="68" s="1"/>
  <c r="BY13" i="68"/>
  <c r="E30" i="68"/>
  <c r="AS12" i="68" s="1"/>
  <c r="BY11" i="68"/>
  <c r="BB16" i="68"/>
  <c r="BF16" i="68"/>
  <c r="BJ16" i="68"/>
  <c r="BV11" i="68"/>
  <c r="BZ11" i="68"/>
  <c r="BZ15" i="68" s="1"/>
  <c r="BW2" i="68" s="1"/>
  <c r="AT22" i="26" s="1"/>
  <c r="BO13" i="68"/>
  <c r="BS13" i="68"/>
  <c r="BP14" i="68"/>
  <c r="BT14" i="68"/>
  <c r="BT15" i="68" s="1"/>
  <c r="BR2" i="68" s="1"/>
  <c r="AO22" i="26" s="1"/>
  <c r="BX14" i="68"/>
  <c r="BC16" i="68"/>
  <c r="BG16" i="68"/>
  <c r="BK16" i="68"/>
  <c r="BW11" i="68"/>
  <c r="BP12" i="68"/>
  <c r="BP13" i="68"/>
  <c r="BM14" i="68"/>
  <c r="AZ16" i="68"/>
  <c r="BD16" i="68"/>
  <c r="E50" i="67"/>
  <c r="AP15" i="67" s="1"/>
  <c r="AQ15" i="67" s="1"/>
  <c r="J48" i="67"/>
  <c r="AY15" i="67" s="1"/>
  <c r="E44" i="67"/>
  <c r="AP14" i="67" s="1"/>
  <c r="AQ14" i="67" s="1"/>
  <c r="J42" i="67"/>
  <c r="AY14" i="67" s="1"/>
  <c r="E38" i="67"/>
  <c r="AP13" i="67" s="1"/>
  <c r="AQ13" i="67" s="1"/>
  <c r="J36" i="67"/>
  <c r="AY13" i="67" s="1"/>
  <c r="E32" i="67"/>
  <c r="AP12" i="67" s="1"/>
  <c r="AQ12" i="67" s="1"/>
  <c r="J30" i="67"/>
  <c r="AY12" i="67" s="1"/>
  <c r="E26" i="67"/>
  <c r="AP11" i="67" s="1"/>
  <c r="J24" i="67"/>
  <c r="AY11" i="67" s="1"/>
  <c r="D4" i="67"/>
  <c r="H51" i="67"/>
  <c r="AX15" i="67" s="1"/>
  <c r="H45" i="67"/>
  <c r="AX14" i="67" s="1"/>
  <c r="H39" i="67"/>
  <c r="AX13" i="67" s="1"/>
  <c r="H33" i="67"/>
  <c r="AX12" i="67" s="1"/>
  <c r="H27" i="67"/>
  <c r="AX11" i="67" s="1"/>
  <c r="H49" i="67"/>
  <c r="AV15" i="67" s="1"/>
  <c r="H48" i="67"/>
  <c r="AU15" i="67" s="1"/>
  <c r="H43" i="67"/>
  <c r="AV14" i="67" s="1"/>
  <c r="H42" i="67"/>
  <c r="AU14" i="67" s="1"/>
  <c r="H37" i="67"/>
  <c r="AV13" i="67" s="1"/>
  <c r="H36" i="67"/>
  <c r="AU13" i="67" s="1"/>
  <c r="H31" i="67"/>
  <c r="AV12" i="67" s="1"/>
  <c r="H30" i="67"/>
  <c r="AU12" i="67" s="1"/>
  <c r="H25" i="67"/>
  <c r="AV11" i="67" s="1"/>
  <c r="H24" i="67"/>
  <c r="AU11" i="67" s="1"/>
  <c r="D5" i="67"/>
  <c r="H50" i="67"/>
  <c r="AW15" i="67" s="1"/>
  <c r="E49" i="67"/>
  <c r="AT15" i="67" s="1"/>
  <c r="E48" i="67"/>
  <c r="AS15" i="67" s="1"/>
  <c r="H44" i="67"/>
  <c r="AW14" i="67" s="1"/>
  <c r="E43" i="67"/>
  <c r="AT14" i="67" s="1"/>
  <c r="E42" i="67"/>
  <c r="AS14" i="67" s="1"/>
  <c r="H38" i="67"/>
  <c r="AW13" i="67" s="1"/>
  <c r="E37" i="67"/>
  <c r="AT13" i="67" s="1"/>
  <c r="E36" i="67"/>
  <c r="AS13" i="67" s="1"/>
  <c r="H32" i="67"/>
  <c r="AW12" i="67" s="1"/>
  <c r="E31" i="67"/>
  <c r="AT12" i="67" s="1"/>
  <c r="E30" i="67"/>
  <c r="AS12" i="67" s="1"/>
  <c r="E25" i="67"/>
  <c r="AT11" i="67" s="1"/>
  <c r="H26" i="67"/>
  <c r="AW11" i="67" s="1"/>
  <c r="E24" i="67"/>
  <c r="AS11" i="67" s="1"/>
  <c r="AK21" i="67"/>
  <c r="AI2" i="67" s="1"/>
  <c r="AM11" i="67"/>
  <c r="BS11" i="67"/>
  <c r="BS15" i="67" s="1"/>
  <c r="BQ2" i="67" s="1"/>
  <c r="AN21" i="26" s="1"/>
  <c r="BO11" i="67"/>
  <c r="BO15" i="67" s="1"/>
  <c r="BM2" i="67" s="1"/>
  <c r="AJ21" i="26" s="1"/>
  <c r="BR11" i="67"/>
  <c r="BR15" i="67" s="1"/>
  <c r="BP2" i="67" s="1"/>
  <c r="AM21" i="26" s="1"/>
  <c r="BN11" i="67"/>
  <c r="BN15" i="67" s="1"/>
  <c r="BL2" i="67" s="1"/>
  <c r="AI21" i="26" s="1"/>
  <c r="BQ11" i="67"/>
  <c r="BQ15" i="67" s="1"/>
  <c r="BO2" i="67" s="1"/>
  <c r="AL21" i="26" s="1"/>
  <c r="BM11" i="67"/>
  <c r="BT11" i="67"/>
  <c r="BX12" i="67"/>
  <c r="CA12" i="67"/>
  <c r="BW12" i="67"/>
  <c r="BZ12" i="67"/>
  <c r="BV12" i="67"/>
  <c r="BX13" i="67"/>
  <c r="CA13" i="67"/>
  <c r="BW13" i="67"/>
  <c r="BZ13" i="67"/>
  <c r="BV13" i="67"/>
  <c r="CA15" i="67"/>
  <c r="BX2" i="67" s="1"/>
  <c r="AU21" i="26" s="1"/>
  <c r="BY12" i="67"/>
  <c r="BY13" i="67"/>
  <c r="BY11" i="67"/>
  <c r="BV11" i="67"/>
  <c r="BV15" i="67" s="1"/>
  <c r="BS2" i="67" s="1"/>
  <c r="AP21" i="26" s="1"/>
  <c r="BZ11" i="67"/>
  <c r="BZ15" i="67" s="1"/>
  <c r="BW2" i="67" s="1"/>
  <c r="AT21" i="26" s="1"/>
  <c r="BP14" i="67"/>
  <c r="BT14" i="67"/>
  <c r="BC16" i="67"/>
  <c r="BG16" i="67"/>
  <c r="BK16" i="67"/>
  <c r="BW11" i="67"/>
  <c r="BP12" i="67"/>
  <c r="BP13" i="67"/>
  <c r="BM14" i="67"/>
  <c r="AZ16" i="67"/>
  <c r="BD16" i="67"/>
  <c r="E50" i="66"/>
  <c r="AP15" i="66" s="1"/>
  <c r="AQ15" i="66" s="1"/>
  <c r="J48" i="66"/>
  <c r="AY15" i="66" s="1"/>
  <c r="E44" i="66"/>
  <c r="AP14" i="66" s="1"/>
  <c r="AQ14" i="66" s="1"/>
  <c r="J42" i="66"/>
  <c r="AY14" i="66" s="1"/>
  <c r="E38" i="66"/>
  <c r="AP13" i="66" s="1"/>
  <c r="AQ13" i="66" s="1"/>
  <c r="J36" i="66"/>
  <c r="AY13" i="66" s="1"/>
  <c r="E32" i="66"/>
  <c r="AP12" i="66" s="1"/>
  <c r="AQ12" i="66" s="1"/>
  <c r="J30" i="66"/>
  <c r="AY12" i="66" s="1"/>
  <c r="E26" i="66"/>
  <c r="AP11" i="66" s="1"/>
  <c r="J24" i="66"/>
  <c r="AY11" i="66" s="1"/>
  <c r="D4" i="66"/>
  <c r="H51" i="66"/>
  <c r="AX15" i="66" s="1"/>
  <c r="H45" i="66"/>
  <c r="AX14" i="66" s="1"/>
  <c r="H39" i="66"/>
  <c r="AX13" i="66" s="1"/>
  <c r="H33" i="66"/>
  <c r="AX12" i="66" s="1"/>
  <c r="H27" i="66"/>
  <c r="AX11" i="66" s="1"/>
  <c r="H50" i="66"/>
  <c r="AW15" i="66" s="1"/>
  <c r="H38" i="66"/>
  <c r="AW13" i="66" s="1"/>
  <c r="H32" i="66"/>
  <c r="AW12" i="66" s="1"/>
  <c r="E30" i="66"/>
  <c r="AS12" i="66" s="1"/>
  <c r="H26" i="66"/>
  <c r="AW11" i="66" s="1"/>
  <c r="E24" i="66"/>
  <c r="AS11" i="66" s="1"/>
  <c r="H49" i="66"/>
  <c r="AV15" i="66" s="1"/>
  <c r="H48" i="66"/>
  <c r="AU15" i="66" s="1"/>
  <c r="H43" i="66"/>
  <c r="AV14" i="66" s="1"/>
  <c r="H42" i="66"/>
  <c r="AU14" i="66" s="1"/>
  <c r="H37" i="66"/>
  <c r="AV13" i="66" s="1"/>
  <c r="H36" i="66"/>
  <c r="AU13" i="66" s="1"/>
  <c r="H31" i="66"/>
  <c r="AV12" i="66" s="1"/>
  <c r="H30" i="66"/>
  <c r="AU12" i="66" s="1"/>
  <c r="H25" i="66"/>
  <c r="AV11" i="66" s="1"/>
  <c r="H24" i="66"/>
  <c r="AU11" i="66" s="1"/>
  <c r="D5" i="66"/>
  <c r="E49" i="66"/>
  <c r="AT15" i="66" s="1"/>
  <c r="E48" i="66"/>
  <c r="AS15" i="66" s="1"/>
  <c r="H44" i="66"/>
  <c r="AW14" i="66" s="1"/>
  <c r="E43" i="66"/>
  <c r="AT14" i="66" s="1"/>
  <c r="E42" i="66"/>
  <c r="AS14" i="66" s="1"/>
  <c r="E37" i="66"/>
  <c r="AT13" i="66" s="1"/>
  <c r="E36" i="66"/>
  <c r="AS13" i="66" s="1"/>
  <c r="E31" i="66"/>
  <c r="AT12" i="66" s="1"/>
  <c r="E25" i="66"/>
  <c r="AT11" i="66" s="1"/>
  <c r="BX12" i="66"/>
  <c r="CA12" i="66"/>
  <c r="BW12" i="66"/>
  <c r="BZ12" i="66"/>
  <c r="BV12" i="66"/>
  <c r="BX13" i="66"/>
  <c r="BX15" i="66" s="1"/>
  <c r="BU2" i="66" s="1"/>
  <c r="AR20" i="26" s="1"/>
  <c r="CA13" i="66"/>
  <c r="BW13" i="66"/>
  <c r="BZ13" i="66"/>
  <c r="BV13" i="66"/>
  <c r="CA15" i="66"/>
  <c r="BX2" i="66" s="1"/>
  <c r="AU20" i="26" s="1"/>
  <c r="BY12" i="66"/>
  <c r="BY13" i="66"/>
  <c r="AK21" i="66"/>
  <c r="AI2" i="66" s="1"/>
  <c r="AM11" i="66"/>
  <c r="AI21" i="66"/>
  <c r="BZ2" i="66" s="1"/>
  <c r="AW20" i="26" s="1"/>
  <c r="BS11" i="66"/>
  <c r="BS15" i="66" s="1"/>
  <c r="BQ2" i="66" s="1"/>
  <c r="AN20" i="26" s="1"/>
  <c r="BO11" i="66"/>
  <c r="BO15" i="66" s="1"/>
  <c r="BM2" i="66" s="1"/>
  <c r="AJ20" i="26" s="1"/>
  <c r="BR11" i="66"/>
  <c r="BR15" i="66" s="1"/>
  <c r="BP2" i="66" s="1"/>
  <c r="AM20" i="26" s="1"/>
  <c r="BN11" i="66"/>
  <c r="BN15" i="66" s="1"/>
  <c r="BL2" i="66" s="1"/>
  <c r="AI20" i="26" s="1"/>
  <c r="BQ11" i="66"/>
  <c r="BQ15" i="66" s="1"/>
  <c r="BO2" i="66" s="1"/>
  <c r="AL20" i="26" s="1"/>
  <c r="BM11" i="66"/>
  <c r="BY11" i="66"/>
  <c r="BY15" i="66" s="1"/>
  <c r="BV2" i="66" s="1"/>
  <c r="AS20" i="26" s="1"/>
  <c r="BV11" i="66"/>
  <c r="BZ11" i="66"/>
  <c r="BZ15" i="66" s="1"/>
  <c r="BW2" i="66" s="1"/>
  <c r="AT20" i="26" s="1"/>
  <c r="BP14" i="66"/>
  <c r="BT14" i="66"/>
  <c r="BT15" i="66" s="1"/>
  <c r="BR2" i="66" s="1"/>
  <c r="AO20" i="26" s="1"/>
  <c r="BC16" i="66"/>
  <c r="BG16" i="66"/>
  <c r="BK16" i="66"/>
  <c r="BW11" i="66"/>
  <c r="BW15" i="66" s="1"/>
  <c r="BT2" i="66" s="1"/>
  <c r="AQ20" i="26" s="1"/>
  <c r="BP12" i="66"/>
  <c r="BP13" i="66"/>
  <c r="BM14" i="66"/>
  <c r="AZ16" i="66"/>
  <c r="BD16" i="66"/>
  <c r="E50" i="65"/>
  <c r="AP15" i="65" s="1"/>
  <c r="AQ15" i="65" s="1"/>
  <c r="J48" i="65"/>
  <c r="AY15" i="65" s="1"/>
  <c r="E44" i="65"/>
  <c r="AP14" i="65" s="1"/>
  <c r="AQ14" i="65" s="1"/>
  <c r="J42" i="65"/>
  <c r="AY14" i="65" s="1"/>
  <c r="E38" i="65"/>
  <c r="AP13" i="65" s="1"/>
  <c r="AQ13" i="65" s="1"/>
  <c r="J36" i="65"/>
  <c r="AY13" i="65" s="1"/>
  <c r="E32" i="65"/>
  <c r="AP12" i="65" s="1"/>
  <c r="AQ12" i="65" s="1"/>
  <c r="J30" i="65"/>
  <c r="AY12" i="65" s="1"/>
  <c r="E26" i="65"/>
  <c r="AP11" i="65" s="1"/>
  <c r="J24" i="65"/>
  <c r="AY11" i="65" s="1"/>
  <c r="D4" i="65"/>
  <c r="H51" i="65"/>
  <c r="AX15" i="65" s="1"/>
  <c r="H45" i="65"/>
  <c r="AX14" i="65" s="1"/>
  <c r="H39" i="65"/>
  <c r="AX13" i="65" s="1"/>
  <c r="H33" i="65"/>
  <c r="AX12" i="65" s="1"/>
  <c r="H27" i="65"/>
  <c r="AX11" i="65" s="1"/>
  <c r="H50" i="65"/>
  <c r="AW15" i="65" s="1"/>
  <c r="E48" i="65"/>
  <c r="AS15" i="65" s="1"/>
  <c r="H44" i="65"/>
  <c r="AW14" i="65" s="1"/>
  <c r="E43" i="65"/>
  <c r="AT14" i="65" s="1"/>
  <c r="E42" i="65"/>
  <c r="AS14" i="65" s="1"/>
  <c r="H49" i="65"/>
  <c r="AV15" i="65" s="1"/>
  <c r="H48" i="65"/>
  <c r="AU15" i="65" s="1"/>
  <c r="H43" i="65"/>
  <c r="AV14" i="65" s="1"/>
  <c r="H42" i="65"/>
  <c r="AU14" i="65" s="1"/>
  <c r="H37" i="65"/>
  <c r="AV13" i="65" s="1"/>
  <c r="H36" i="65"/>
  <c r="AU13" i="65" s="1"/>
  <c r="H31" i="65"/>
  <c r="AV12" i="65" s="1"/>
  <c r="H30" i="65"/>
  <c r="AU12" i="65" s="1"/>
  <c r="H25" i="65"/>
  <c r="AV11" i="65" s="1"/>
  <c r="H24" i="65"/>
  <c r="AU11" i="65" s="1"/>
  <c r="D5" i="65"/>
  <c r="E31" i="65"/>
  <c r="AT12" i="65" s="1"/>
  <c r="E37" i="65"/>
  <c r="AT13" i="65" s="1"/>
  <c r="H26" i="65"/>
  <c r="AW11" i="65" s="1"/>
  <c r="E24" i="65"/>
  <c r="AS11" i="65" s="1"/>
  <c r="H32" i="65"/>
  <c r="AW12" i="65" s="1"/>
  <c r="E30" i="65"/>
  <c r="AS12" i="65" s="1"/>
  <c r="E49" i="65"/>
  <c r="AT15" i="65" s="1"/>
  <c r="H38" i="65"/>
  <c r="AW13" i="65" s="1"/>
  <c r="E36" i="65"/>
  <c r="AS13" i="65" s="1"/>
  <c r="E25" i="65"/>
  <c r="AT11" i="65" s="1"/>
  <c r="AK21" i="65"/>
  <c r="AI2" i="65" s="1"/>
  <c r="AM11" i="65"/>
  <c r="AI21" i="65"/>
  <c r="BZ2" i="65" s="1"/>
  <c r="AW19" i="26" s="1"/>
  <c r="BS11" i="65"/>
  <c r="BO11" i="65"/>
  <c r="BR11" i="65"/>
  <c r="BR15" i="65" s="1"/>
  <c r="BP2" i="65" s="1"/>
  <c r="AM19" i="26" s="1"/>
  <c r="BN11" i="65"/>
  <c r="BN15" i="65" s="1"/>
  <c r="BL2" i="65" s="1"/>
  <c r="AI19" i="26" s="1"/>
  <c r="BQ11" i="65"/>
  <c r="BQ15" i="65" s="1"/>
  <c r="BO2" i="65" s="1"/>
  <c r="AL19" i="26" s="1"/>
  <c r="BM11" i="65"/>
  <c r="BM15" i="65" s="1"/>
  <c r="BK2" i="65" s="1"/>
  <c r="AH19" i="26" s="1"/>
  <c r="BX12" i="65"/>
  <c r="CA12" i="65"/>
  <c r="BW12" i="65"/>
  <c r="BZ12" i="65"/>
  <c r="BV12" i="65"/>
  <c r="BP11" i="65"/>
  <c r="BY12" i="65"/>
  <c r="BT11" i="65"/>
  <c r="BT15" i="65" s="1"/>
  <c r="BR2" i="65" s="1"/>
  <c r="AO19" i="26" s="1"/>
  <c r="BX13" i="65"/>
  <c r="CA13" i="65"/>
  <c r="BW13" i="65"/>
  <c r="BZ13" i="65"/>
  <c r="BV13" i="65"/>
  <c r="BY11" i="65"/>
  <c r="BY15" i="65" s="1"/>
  <c r="BV2" i="65" s="1"/>
  <c r="AS19" i="26" s="1"/>
  <c r="BV11" i="65"/>
  <c r="BV15" i="65" s="1"/>
  <c r="BS2" i="65" s="1"/>
  <c r="AP19" i="26" s="1"/>
  <c r="BZ11" i="65"/>
  <c r="BZ15" i="65" s="1"/>
  <c r="BW2" i="65" s="1"/>
  <c r="AT19" i="26" s="1"/>
  <c r="BO12" i="65"/>
  <c r="BS12" i="65"/>
  <c r="BO13" i="65"/>
  <c r="BS13" i="65"/>
  <c r="BP14" i="65"/>
  <c r="BX14" i="65"/>
  <c r="BX15" i="65" s="1"/>
  <c r="BU2" i="65" s="1"/>
  <c r="AR19" i="26" s="1"/>
  <c r="BC16" i="65"/>
  <c r="BG16" i="65"/>
  <c r="BW11" i="65"/>
  <c r="BP12" i="65"/>
  <c r="BP13" i="65"/>
  <c r="E50" i="64"/>
  <c r="AP15" i="64" s="1"/>
  <c r="AQ15" i="64" s="1"/>
  <c r="J48" i="64"/>
  <c r="AY15" i="64" s="1"/>
  <c r="E44" i="64"/>
  <c r="AP14" i="64" s="1"/>
  <c r="AQ14" i="64" s="1"/>
  <c r="J42" i="64"/>
  <c r="AY14" i="64" s="1"/>
  <c r="E38" i="64"/>
  <c r="AP13" i="64" s="1"/>
  <c r="AQ13" i="64" s="1"/>
  <c r="J36" i="64"/>
  <c r="AY13" i="64" s="1"/>
  <c r="E32" i="64"/>
  <c r="AP12" i="64" s="1"/>
  <c r="AQ12" i="64" s="1"/>
  <c r="J30" i="64"/>
  <c r="AY12" i="64" s="1"/>
  <c r="E26" i="64"/>
  <c r="AP11" i="64" s="1"/>
  <c r="J24" i="64"/>
  <c r="AY11" i="64" s="1"/>
  <c r="D4" i="64"/>
  <c r="E49" i="64"/>
  <c r="AT15" i="64" s="1"/>
  <c r="E48" i="64"/>
  <c r="AS15" i="64" s="1"/>
  <c r="E43" i="64"/>
  <c r="AT14" i="64" s="1"/>
  <c r="H38" i="64"/>
  <c r="AW13" i="64" s="1"/>
  <c r="E36" i="64"/>
  <c r="AS13" i="64" s="1"/>
  <c r="H51" i="64"/>
  <c r="AX15" i="64" s="1"/>
  <c r="H45" i="64"/>
  <c r="AX14" i="64" s="1"/>
  <c r="H39" i="64"/>
  <c r="AX13" i="64" s="1"/>
  <c r="H33" i="64"/>
  <c r="AX12" i="64" s="1"/>
  <c r="H27" i="64"/>
  <c r="AX11" i="64" s="1"/>
  <c r="H50" i="64"/>
  <c r="AW15" i="64" s="1"/>
  <c r="H44" i="64"/>
  <c r="AW14" i="64" s="1"/>
  <c r="E42" i="64"/>
  <c r="AS14" i="64" s="1"/>
  <c r="E37" i="64"/>
  <c r="AT13" i="64" s="1"/>
  <c r="H32" i="64"/>
  <c r="AW12" i="64" s="1"/>
  <c r="H49" i="64"/>
  <c r="AV15" i="64" s="1"/>
  <c r="H48" i="64"/>
  <c r="AU15" i="64" s="1"/>
  <c r="H43" i="64"/>
  <c r="AV14" i="64" s="1"/>
  <c r="H42" i="64"/>
  <c r="AU14" i="64" s="1"/>
  <c r="H37" i="64"/>
  <c r="AV13" i="64" s="1"/>
  <c r="H36" i="64"/>
  <c r="AU13" i="64" s="1"/>
  <c r="H31" i="64"/>
  <c r="AV12" i="64" s="1"/>
  <c r="H30" i="64"/>
  <c r="AU12" i="64" s="1"/>
  <c r="H25" i="64"/>
  <c r="AV11" i="64" s="1"/>
  <c r="H24" i="64"/>
  <c r="AU11" i="64" s="1"/>
  <c r="D5" i="64"/>
  <c r="BX12" i="64"/>
  <c r="CA12" i="64"/>
  <c r="BW12" i="64"/>
  <c r="BZ12" i="64"/>
  <c r="BV12" i="64"/>
  <c r="E25" i="64"/>
  <c r="AT11" i="64" s="1"/>
  <c r="BY12" i="64"/>
  <c r="BX13" i="64"/>
  <c r="CA13" i="64"/>
  <c r="CA15" i="64" s="1"/>
  <c r="BX2" i="64" s="1"/>
  <c r="AU18" i="26" s="1"/>
  <c r="BW13" i="64"/>
  <c r="BZ13" i="64"/>
  <c r="BV13" i="64"/>
  <c r="E30" i="64"/>
  <c r="AS12" i="64" s="1"/>
  <c r="AK21" i="64"/>
  <c r="AI2" i="64" s="1"/>
  <c r="AM11" i="64"/>
  <c r="AI21" i="64"/>
  <c r="BZ2" i="64" s="1"/>
  <c r="AW18" i="26" s="1"/>
  <c r="BS11" i="64"/>
  <c r="BS15" i="64" s="1"/>
  <c r="BQ2" i="64" s="1"/>
  <c r="AN18" i="26" s="1"/>
  <c r="BO11" i="64"/>
  <c r="BO15" i="64" s="1"/>
  <c r="BM2" i="64" s="1"/>
  <c r="AJ18" i="26" s="1"/>
  <c r="BR11" i="64"/>
  <c r="BR15" i="64" s="1"/>
  <c r="BP2" i="64" s="1"/>
  <c r="AM18" i="26" s="1"/>
  <c r="BN11" i="64"/>
  <c r="BN15" i="64" s="1"/>
  <c r="BL2" i="64" s="1"/>
  <c r="AI18" i="26" s="1"/>
  <c r="BQ11" i="64"/>
  <c r="BQ15" i="64" s="1"/>
  <c r="BO2" i="64" s="1"/>
  <c r="AL18" i="26" s="1"/>
  <c r="BM11" i="64"/>
  <c r="BY13" i="64"/>
  <c r="E24" i="64"/>
  <c r="AS11" i="64" s="1"/>
  <c r="H26" i="64"/>
  <c r="AW11" i="64" s="1"/>
  <c r="BY11" i="64"/>
  <c r="BY15" i="64" s="1"/>
  <c r="BV2" i="64" s="1"/>
  <c r="AS18" i="26" s="1"/>
  <c r="BV11" i="64"/>
  <c r="BZ11" i="64"/>
  <c r="BZ15" i="64" s="1"/>
  <c r="BW2" i="64" s="1"/>
  <c r="AT18" i="26" s="1"/>
  <c r="BP14" i="64"/>
  <c r="BT14" i="64"/>
  <c r="BT15" i="64" s="1"/>
  <c r="BR2" i="64" s="1"/>
  <c r="AO18" i="26" s="1"/>
  <c r="BC16" i="64"/>
  <c r="BG16" i="64"/>
  <c r="BK16" i="64"/>
  <c r="BW11" i="64"/>
  <c r="BW15" i="64" s="1"/>
  <c r="BT2" i="64" s="1"/>
  <c r="AQ18" i="26" s="1"/>
  <c r="BP12" i="64"/>
  <c r="BP13" i="64"/>
  <c r="BM14" i="64"/>
  <c r="AZ16" i="64"/>
  <c r="BD16" i="64"/>
  <c r="E50" i="63"/>
  <c r="AP15" i="63" s="1"/>
  <c r="AQ15" i="63" s="1"/>
  <c r="J48" i="63"/>
  <c r="AY15" i="63" s="1"/>
  <c r="E44" i="63"/>
  <c r="AP14" i="63" s="1"/>
  <c r="AQ14" i="63" s="1"/>
  <c r="J42" i="63"/>
  <c r="AY14" i="63" s="1"/>
  <c r="E38" i="63"/>
  <c r="AP13" i="63" s="1"/>
  <c r="AQ13" i="63" s="1"/>
  <c r="J36" i="63"/>
  <c r="AY13" i="63" s="1"/>
  <c r="E32" i="63"/>
  <c r="AP12" i="63" s="1"/>
  <c r="AQ12" i="63" s="1"/>
  <c r="J30" i="63"/>
  <c r="AY12" i="63" s="1"/>
  <c r="E26" i="63"/>
  <c r="AP11" i="63" s="1"/>
  <c r="J24" i="63"/>
  <c r="AY11" i="63" s="1"/>
  <c r="D4" i="63"/>
  <c r="H51" i="63"/>
  <c r="AX15" i="63" s="1"/>
  <c r="H45" i="63"/>
  <c r="AX14" i="63" s="1"/>
  <c r="H39" i="63"/>
  <c r="AX13" i="63" s="1"/>
  <c r="H33" i="63"/>
  <c r="AX12" i="63" s="1"/>
  <c r="H27" i="63"/>
  <c r="AX11" i="63" s="1"/>
  <c r="H49" i="63"/>
  <c r="AV15" i="63" s="1"/>
  <c r="H48" i="63"/>
  <c r="AU15" i="63" s="1"/>
  <c r="H43" i="63"/>
  <c r="AV14" i="63" s="1"/>
  <c r="H42" i="63"/>
  <c r="AU14" i="63" s="1"/>
  <c r="H37" i="63"/>
  <c r="AV13" i="63" s="1"/>
  <c r="H36" i="63"/>
  <c r="AU13" i="63" s="1"/>
  <c r="H31" i="63"/>
  <c r="AV12" i="63" s="1"/>
  <c r="H30" i="63"/>
  <c r="AU12" i="63" s="1"/>
  <c r="H25" i="63"/>
  <c r="AV11" i="63" s="1"/>
  <c r="H24" i="63"/>
  <c r="AU11" i="63" s="1"/>
  <c r="D5" i="63"/>
  <c r="H50" i="63"/>
  <c r="AW15" i="63" s="1"/>
  <c r="E49" i="63"/>
  <c r="AT15" i="63" s="1"/>
  <c r="E48" i="63"/>
  <c r="AS15" i="63" s="1"/>
  <c r="H44" i="63"/>
  <c r="AW14" i="63" s="1"/>
  <c r="E43" i="63"/>
  <c r="AT14" i="63" s="1"/>
  <c r="E42" i="63"/>
  <c r="AS14" i="63" s="1"/>
  <c r="H38" i="63"/>
  <c r="AW13" i="63" s="1"/>
  <c r="E37" i="63"/>
  <c r="AT13" i="63" s="1"/>
  <c r="E36" i="63"/>
  <c r="AS13" i="63" s="1"/>
  <c r="H32" i="63"/>
  <c r="AW12" i="63" s="1"/>
  <c r="E31" i="63"/>
  <c r="AT12" i="63" s="1"/>
  <c r="E30" i="63"/>
  <c r="AS12" i="63" s="1"/>
  <c r="E25" i="63"/>
  <c r="AT11" i="63" s="1"/>
  <c r="H26" i="63"/>
  <c r="AW11" i="63" s="1"/>
  <c r="E24" i="63"/>
  <c r="AS11" i="63" s="1"/>
  <c r="BX12" i="63"/>
  <c r="CA12" i="63"/>
  <c r="BW12" i="63"/>
  <c r="BZ12" i="63"/>
  <c r="BV12" i="63"/>
  <c r="BY12" i="63"/>
  <c r="BX13" i="63"/>
  <c r="CA13" i="63"/>
  <c r="BW13" i="63"/>
  <c r="BZ13" i="63"/>
  <c r="BV13" i="63"/>
  <c r="AK21" i="63"/>
  <c r="AI2" i="63" s="1"/>
  <c r="AM11" i="63"/>
  <c r="AI21" i="63"/>
  <c r="BZ2" i="63" s="1"/>
  <c r="AW17" i="26" s="1"/>
  <c r="BS11" i="63"/>
  <c r="BS15" i="63" s="1"/>
  <c r="BQ2" i="63" s="1"/>
  <c r="AN17" i="26" s="1"/>
  <c r="BO11" i="63"/>
  <c r="BO15" i="63" s="1"/>
  <c r="BM2" i="63" s="1"/>
  <c r="AJ17" i="26" s="1"/>
  <c r="BR11" i="63"/>
  <c r="BR15" i="63" s="1"/>
  <c r="BP2" i="63" s="1"/>
  <c r="AM17" i="26" s="1"/>
  <c r="BN11" i="63"/>
  <c r="BN15" i="63" s="1"/>
  <c r="BL2" i="63" s="1"/>
  <c r="AI17" i="26" s="1"/>
  <c r="BQ11" i="63"/>
  <c r="BQ15" i="63" s="1"/>
  <c r="BO2" i="63" s="1"/>
  <c r="AL17" i="26" s="1"/>
  <c r="BM11" i="63"/>
  <c r="BY13" i="63"/>
  <c r="BY11" i="63"/>
  <c r="BY15" i="63" s="1"/>
  <c r="BV2" i="63" s="1"/>
  <c r="AS17" i="26" s="1"/>
  <c r="BV11" i="63"/>
  <c r="BV15" i="63" s="1"/>
  <c r="BS2" i="63" s="1"/>
  <c r="AP17" i="26" s="1"/>
  <c r="BZ11" i="63"/>
  <c r="BP14" i="63"/>
  <c r="BT14" i="63"/>
  <c r="BT15" i="63" s="1"/>
  <c r="BR2" i="63" s="1"/>
  <c r="AO17" i="26" s="1"/>
  <c r="BC16" i="63"/>
  <c r="BG16" i="63"/>
  <c r="BK16" i="63"/>
  <c r="BW11" i="63"/>
  <c r="BW15" i="63" s="1"/>
  <c r="BT2" i="63" s="1"/>
  <c r="AQ17" i="26" s="1"/>
  <c r="BP12" i="63"/>
  <c r="BP13" i="63"/>
  <c r="BM14" i="63"/>
  <c r="AZ16" i="63"/>
  <c r="BD16" i="63"/>
  <c r="E50" i="62"/>
  <c r="AP15" i="62" s="1"/>
  <c r="AQ15" i="62" s="1"/>
  <c r="J48" i="62"/>
  <c r="AY15" i="62" s="1"/>
  <c r="E44" i="62"/>
  <c r="AP14" i="62" s="1"/>
  <c r="AQ14" i="62" s="1"/>
  <c r="J42" i="62"/>
  <c r="AY14" i="62" s="1"/>
  <c r="E38" i="62"/>
  <c r="AP13" i="62" s="1"/>
  <c r="AQ13" i="62" s="1"/>
  <c r="J36" i="62"/>
  <c r="AY13" i="62" s="1"/>
  <c r="E32" i="62"/>
  <c r="AP12" i="62" s="1"/>
  <c r="AQ12" i="62" s="1"/>
  <c r="J30" i="62"/>
  <c r="AY12" i="62" s="1"/>
  <c r="E26" i="62"/>
  <c r="AP11" i="62" s="1"/>
  <c r="J24" i="62"/>
  <c r="AY11" i="62" s="1"/>
  <c r="D4" i="62"/>
  <c r="H51" i="62"/>
  <c r="AX15" i="62" s="1"/>
  <c r="H45" i="62"/>
  <c r="AX14" i="62" s="1"/>
  <c r="H39" i="62"/>
  <c r="AX13" i="62" s="1"/>
  <c r="H33" i="62"/>
  <c r="AX12" i="62" s="1"/>
  <c r="H27" i="62"/>
  <c r="AX11" i="62" s="1"/>
  <c r="H50" i="62"/>
  <c r="AW15" i="62" s="1"/>
  <c r="E49" i="62"/>
  <c r="AT15" i="62" s="1"/>
  <c r="E48" i="62"/>
  <c r="AS15" i="62" s="1"/>
  <c r="H44" i="62"/>
  <c r="AW14" i="62" s="1"/>
  <c r="E43" i="62"/>
  <c r="AT14" i="62" s="1"/>
  <c r="E42" i="62"/>
  <c r="AS14" i="62" s="1"/>
  <c r="H38" i="62"/>
  <c r="AW13" i="62" s="1"/>
  <c r="E37" i="62"/>
  <c r="AT13" i="62" s="1"/>
  <c r="E36" i="62"/>
  <c r="AS13" i="62" s="1"/>
  <c r="H32" i="62"/>
  <c r="AW12" i="62" s="1"/>
  <c r="E31" i="62"/>
  <c r="AT12" i="62" s="1"/>
  <c r="E30" i="62"/>
  <c r="AS12" i="62" s="1"/>
  <c r="H49" i="62"/>
  <c r="AV15" i="62" s="1"/>
  <c r="H48" i="62"/>
  <c r="AU15" i="62" s="1"/>
  <c r="H43" i="62"/>
  <c r="AV14" i="62" s="1"/>
  <c r="H42" i="62"/>
  <c r="AU14" i="62" s="1"/>
  <c r="H37" i="62"/>
  <c r="AV13" i="62" s="1"/>
  <c r="H36" i="62"/>
  <c r="AU13" i="62" s="1"/>
  <c r="H31" i="62"/>
  <c r="AV12" i="62" s="1"/>
  <c r="H30" i="62"/>
  <c r="AU12" i="62" s="1"/>
  <c r="H25" i="62"/>
  <c r="AV11" i="62" s="1"/>
  <c r="H24" i="62"/>
  <c r="AU11" i="62" s="1"/>
  <c r="D5" i="62"/>
  <c r="E25" i="62"/>
  <c r="AT11" i="62" s="1"/>
  <c r="H26" i="62"/>
  <c r="AW11" i="62" s="1"/>
  <c r="E24" i="62"/>
  <c r="AS11" i="62" s="1"/>
  <c r="BX12" i="62"/>
  <c r="CA12" i="62"/>
  <c r="BW12" i="62"/>
  <c r="BZ12" i="62"/>
  <c r="BV12" i="62"/>
  <c r="BY12" i="62"/>
  <c r="BX13" i="62"/>
  <c r="CA13" i="62"/>
  <c r="CA15" i="62" s="1"/>
  <c r="BX2" i="62" s="1"/>
  <c r="AU16" i="26" s="1"/>
  <c r="BW13" i="62"/>
  <c r="BZ13" i="62"/>
  <c r="BV13" i="62"/>
  <c r="AK21" i="62"/>
  <c r="AI2" i="62" s="1"/>
  <c r="AM11" i="62"/>
  <c r="AI21" i="62"/>
  <c r="BZ2" i="62" s="1"/>
  <c r="AW16" i="26" s="1"/>
  <c r="BS11" i="62"/>
  <c r="BS15" i="62" s="1"/>
  <c r="BQ2" i="62" s="1"/>
  <c r="AN16" i="26" s="1"/>
  <c r="BO11" i="62"/>
  <c r="BO15" i="62" s="1"/>
  <c r="BM2" i="62" s="1"/>
  <c r="AJ16" i="26" s="1"/>
  <c r="BR11" i="62"/>
  <c r="BR15" i="62" s="1"/>
  <c r="BP2" i="62" s="1"/>
  <c r="AM16" i="26" s="1"/>
  <c r="BN11" i="62"/>
  <c r="BN15" i="62" s="1"/>
  <c r="BL2" i="62" s="1"/>
  <c r="AI16" i="26" s="1"/>
  <c r="BQ11" i="62"/>
  <c r="BQ15" i="62" s="1"/>
  <c r="BO2" i="62" s="1"/>
  <c r="AL16" i="26" s="1"/>
  <c r="BM11" i="62"/>
  <c r="BP11" i="62"/>
  <c r="BY11" i="62"/>
  <c r="BY15" i="62" s="1"/>
  <c r="BV2" i="62" s="1"/>
  <c r="AS16" i="26" s="1"/>
  <c r="BV11" i="62"/>
  <c r="BV15" i="62" s="1"/>
  <c r="BS2" i="62" s="1"/>
  <c r="AP16" i="26" s="1"/>
  <c r="BZ11" i="62"/>
  <c r="BP14" i="62"/>
  <c r="BT14" i="62"/>
  <c r="BT15" i="62" s="1"/>
  <c r="BR2" i="62" s="1"/>
  <c r="AO16" i="26" s="1"/>
  <c r="BC16" i="62"/>
  <c r="BG16" i="62"/>
  <c r="BK16" i="62"/>
  <c r="BW11" i="62"/>
  <c r="BP12" i="62"/>
  <c r="BP13" i="62"/>
  <c r="BM14" i="62"/>
  <c r="AZ16" i="62"/>
  <c r="BD16" i="62"/>
  <c r="E50" i="61"/>
  <c r="AP15" i="61" s="1"/>
  <c r="AQ15" i="61" s="1"/>
  <c r="J48" i="61"/>
  <c r="AY15" i="61" s="1"/>
  <c r="E44" i="61"/>
  <c r="AP14" i="61" s="1"/>
  <c r="AQ14" i="61" s="1"/>
  <c r="J42" i="61"/>
  <c r="AY14" i="61" s="1"/>
  <c r="E38" i="61"/>
  <c r="AP13" i="61" s="1"/>
  <c r="AQ13" i="61" s="1"/>
  <c r="J36" i="61"/>
  <c r="AY13" i="61" s="1"/>
  <c r="E32" i="61"/>
  <c r="AP12" i="61" s="1"/>
  <c r="AQ12" i="61" s="1"/>
  <c r="J30" i="61"/>
  <c r="AY12" i="61" s="1"/>
  <c r="E26" i="61"/>
  <c r="AP11" i="61" s="1"/>
  <c r="J24" i="61"/>
  <c r="AY11" i="61" s="1"/>
  <c r="D4" i="61"/>
  <c r="H51" i="61"/>
  <c r="AX15" i="61" s="1"/>
  <c r="H45" i="61"/>
  <c r="AX14" i="61" s="1"/>
  <c r="H39" i="61"/>
  <c r="AX13" i="61" s="1"/>
  <c r="H33" i="61"/>
  <c r="AX12" i="61" s="1"/>
  <c r="H27" i="61"/>
  <c r="AX11" i="61" s="1"/>
  <c r="H50" i="61"/>
  <c r="AW15" i="61" s="1"/>
  <c r="E49" i="61"/>
  <c r="AT15" i="61" s="1"/>
  <c r="E48" i="61"/>
  <c r="AS15" i="61" s="1"/>
  <c r="H44" i="61"/>
  <c r="AW14" i="61" s="1"/>
  <c r="E43" i="61"/>
  <c r="AT14" i="61" s="1"/>
  <c r="E42" i="61"/>
  <c r="AS14" i="61" s="1"/>
  <c r="H38" i="61"/>
  <c r="AW13" i="61" s="1"/>
  <c r="E37" i="61"/>
  <c r="AT13" i="61" s="1"/>
  <c r="E36" i="61"/>
  <c r="AS13" i="61" s="1"/>
  <c r="H49" i="61"/>
  <c r="AV15" i="61" s="1"/>
  <c r="H48" i="61"/>
  <c r="AU15" i="61" s="1"/>
  <c r="H43" i="61"/>
  <c r="AV14" i="61" s="1"/>
  <c r="H42" i="61"/>
  <c r="AU14" i="61" s="1"/>
  <c r="H37" i="61"/>
  <c r="AV13" i="61" s="1"/>
  <c r="H36" i="61"/>
  <c r="AU13" i="61" s="1"/>
  <c r="H31" i="61"/>
  <c r="AV12" i="61" s="1"/>
  <c r="H30" i="61"/>
  <c r="AU12" i="61" s="1"/>
  <c r="H25" i="61"/>
  <c r="AV11" i="61" s="1"/>
  <c r="H24" i="61"/>
  <c r="AU11" i="61" s="1"/>
  <c r="D5" i="61"/>
  <c r="E31" i="61"/>
  <c r="AT12" i="61" s="1"/>
  <c r="H26" i="61"/>
  <c r="AW11" i="61" s="1"/>
  <c r="E24" i="61"/>
  <c r="AS11" i="61" s="1"/>
  <c r="H32" i="61"/>
  <c r="AW12" i="61" s="1"/>
  <c r="E30" i="61"/>
  <c r="AS12" i="61" s="1"/>
  <c r="E25" i="61"/>
  <c r="AT11" i="61" s="1"/>
  <c r="BX12" i="61"/>
  <c r="CA12" i="61"/>
  <c r="BW12" i="61"/>
  <c r="BZ12" i="61"/>
  <c r="BV12" i="61"/>
  <c r="BY12" i="61"/>
  <c r="AK21" i="61"/>
  <c r="AI2" i="61" s="1"/>
  <c r="AM11" i="61"/>
  <c r="BS11" i="61"/>
  <c r="BO11" i="61"/>
  <c r="BO15" i="61" s="1"/>
  <c r="BM2" i="61" s="1"/>
  <c r="AJ15" i="26" s="1"/>
  <c r="BR11" i="61"/>
  <c r="BR15" i="61" s="1"/>
  <c r="BP2" i="61" s="1"/>
  <c r="AM15" i="26" s="1"/>
  <c r="BN11" i="61"/>
  <c r="BN15" i="61" s="1"/>
  <c r="BL2" i="61" s="1"/>
  <c r="AI15" i="26" s="1"/>
  <c r="BQ11" i="61"/>
  <c r="BQ15" i="61" s="1"/>
  <c r="BO2" i="61" s="1"/>
  <c r="AL15" i="26" s="1"/>
  <c r="BM11" i="61"/>
  <c r="BP11" i="61"/>
  <c r="BX13" i="61"/>
  <c r="CA13" i="61"/>
  <c r="CA15" i="61" s="1"/>
  <c r="BX2" i="61" s="1"/>
  <c r="AU15" i="26" s="1"/>
  <c r="BW13" i="61"/>
  <c r="BZ13" i="61"/>
  <c r="BV13" i="61"/>
  <c r="BY11" i="61"/>
  <c r="BV11" i="61"/>
  <c r="BZ11" i="61"/>
  <c r="BZ15" i="61" s="1"/>
  <c r="BW2" i="61" s="1"/>
  <c r="AT15" i="26" s="1"/>
  <c r="BS13" i="61"/>
  <c r="BP14" i="61"/>
  <c r="BT14" i="61"/>
  <c r="BT15" i="61" s="1"/>
  <c r="BR2" i="61" s="1"/>
  <c r="AO15" i="26" s="1"/>
  <c r="BC16" i="61"/>
  <c r="BG16" i="61"/>
  <c r="BK16" i="61"/>
  <c r="BW11" i="61"/>
  <c r="BW15" i="61" s="1"/>
  <c r="BT2" i="61" s="1"/>
  <c r="AQ15" i="26" s="1"/>
  <c r="BP12" i="61"/>
  <c r="BP13" i="61"/>
  <c r="BM14" i="61"/>
  <c r="AZ16" i="61"/>
  <c r="BD16" i="61"/>
  <c r="E50" i="60"/>
  <c r="AP15" i="60" s="1"/>
  <c r="AQ15" i="60" s="1"/>
  <c r="J48" i="60"/>
  <c r="AY15" i="60" s="1"/>
  <c r="E44" i="60"/>
  <c r="AP14" i="60" s="1"/>
  <c r="AQ14" i="60" s="1"/>
  <c r="J42" i="60"/>
  <c r="AY14" i="60" s="1"/>
  <c r="E38" i="60"/>
  <c r="AP13" i="60" s="1"/>
  <c r="AQ13" i="60" s="1"/>
  <c r="J36" i="60"/>
  <c r="AY13" i="60" s="1"/>
  <c r="E32" i="60"/>
  <c r="AP12" i="60" s="1"/>
  <c r="AQ12" i="60" s="1"/>
  <c r="J30" i="60"/>
  <c r="AY12" i="60" s="1"/>
  <c r="E26" i="60"/>
  <c r="AP11" i="60" s="1"/>
  <c r="J24" i="60"/>
  <c r="AY11" i="60" s="1"/>
  <c r="D4" i="60"/>
  <c r="H51" i="60"/>
  <c r="AX15" i="60" s="1"/>
  <c r="H45" i="60"/>
  <c r="AX14" i="60" s="1"/>
  <c r="H39" i="60"/>
  <c r="AX13" i="60" s="1"/>
  <c r="H33" i="60"/>
  <c r="AX12" i="60" s="1"/>
  <c r="H27" i="60"/>
  <c r="AX11" i="60" s="1"/>
  <c r="H49" i="60"/>
  <c r="AV15" i="60" s="1"/>
  <c r="H48" i="60"/>
  <c r="AU15" i="60" s="1"/>
  <c r="H43" i="60"/>
  <c r="AV14" i="60" s="1"/>
  <c r="H42" i="60"/>
  <c r="AU14" i="60" s="1"/>
  <c r="H37" i="60"/>
  <c r="AV13" i="60" s="1"/>
  <c r="H36" i="60"/>
  <c r="AU13" i="60" s="1"/>
  <c r="H31" i="60"/>
  <c r="AV12" i="60" s="1"/>
  <c r="H30" i="60"/>
  <c r="AU12" i="60" s="1"/>
  <c r="H25" i="60"/>
  <c r="AV11" i="60" s="1"/>
  <c r="H24" i="60"/>
  <c r="AU11" i="60" s="1"/>
  <c r="D5" i="60"/>
  <c r="H50" i="60"/>
  <c r="AW15" i="60" s="1"/>
  <c r="E49" i="60"/>
  <c r="AT15" i="60" s="1"/>
  <c r="E48" i="60"/>
  <c r="AS15" i="60" s="1"/>
  <c r="H44" i="60"/>
  <c r="AW14" i="60" s="1"/>
  <c r="E43" i="60"/>
  <c r="AT14" i="60" s="1"/>
  <c r="E42" i="60"/>
  <c r="AS14" i="60" s="1"/>
  <c r="H38" i="60"/>
  <c r="AW13" i="60" s="1"/>
  <c r="E37" i="60"/>
  <c r="AT13" i="60" s="1"/>
  <c r="E36" i="60"/>
  <c r="AS13" i="60" s="1"/>
  <c r="H32" i="60"/>
  <c r="AW12" i="60" s="1"/>
  <c r="E31" i="60"/>
  <c r="AT12" i="60" s="1"/>
  <c r="E30" i="60"/>
  <c r="AS12" i="60" s="1"/>
  <c r="E25" i="60"/>
  <c r="AT11" i="60" s="1"/>
  <c r="H26" i="60"/>
  <c r="AW11" i="60" s="1"/>
  <c r="E24" i="60"/>
  <c r="AS11" i="60" s="1"/>
  <c r="BX12" i="60"/>
  <c r="CA12" i="60"/>
  <c r="BW12" i="60"/>
  <c r="BZ12" i="60"/>
  <c r="BV12" i="60"/>
  <c r="BY12" i="60"/>
  <c r="BX13" i="60"/>
  <c r="CA13" i="60"/>
  <c r="CA15" i="60" s="1"/>
  <c r="BX2" i="60" s="1"/>
  <c r="AU14" i="26" s="1"/>
  <c r="BW13" i="60"/>
  <c r="BZ13" i="60"/>
  <c r="BV13" i="60"/>
  <c r="AK21" i="60"/>
  <c r="AI2" i="60" s="1"/>
  <c r="AM11" i="60"/>
  <c r="AI21" i="60"/>
  <c r="BZ2" i="60" s="1"/>
  <c r="AW14" i="26" s="1"/>
  <c r="BS11" i="60"/>
  <c r="BS15" i="60" s="1"/>
  <c r="BQ2" i="60" s="1"/>
  <c r="AN14" i="26" s="1"/>
  <c r="BO11" i="60"/>
  <c r="BO15" i="60" s="1"/>
  <c r="BM2" i="60" s="1"/>
  <c r="AJ14" i="26" s="1"/>
  <c r="BR11" i="60"/>
  <c r="BR15" i="60" s="1"/>
  <c r="BP2" i="60" s="1"/>
  <c r="AM14" i="26" s="1"/>
  <c r="BN11" i="60"/>
  <c r="BN15" i="60" s="1"/>
  <c r="BL2" i="60" s="1"/>
  <c r="AI14" i="26" s="1"/>
  <c r="BQ11" i="60"/>
  <c r="BQ15" i="60" s="1"/>
  <c r="BO2" i="60" s="1"/>
  <c r="AL14" i="26" s="1"/>
  <c r="BM11" i="60"/>
  <c r="BY13" i="60"/>
  <c r="BY11" i="60"/>
  <c r="BY15" i="60" s="1"/>
  <c r="BV2" i="60" s="1"/>
  <c r="AS14" i="26" s="1"/>
  <c r="BV11" i="60"/>
  <c r="BV15" i="60" s="1"/>
  <c r="BS2" i="60" s="1"/>
  <c r="AP14" i="26" s="1"/>
  <c r="BZ11" i="60"/>
  <c r="BP14" i="60"/>
  <c r="BT14" i="60"/>
  <c r="BT15" i="60" s="1"/>
  <c r="BR2" i="60" s="1"/>
  <c r="AO14" i="26" s="1"/>
  <c r="BC16" i="60"/>
  <c r="BG16" i="60"/>
  <c r="BK16" i="60"/>
  <c r="BW11" i="60"/>
  <c r="BW15" i="60" s="1"/>
  <c r="BT2" i="60" s="1"/>
  <c r="AQ14" i="26" s="1"/>
  <c r="BP12" i="60"/>
  <c r="BP13" i="60"/>
  <c r="BM14" i="60"/>
  <c r="AZ16" i="60"/>
  <c r="BD16" i="60"/>
  <c r="E50" i="59"/>
  <c r="AP15" i="59" s="1"/>
  <c r="AQ15" i="59" s="1"/>
  <c r="J48" i="59"/>
  <c r="AY15" i="59" s="1"/>
  <c r="E44" i="59"/>
  <c r="AP14" i="59" s="1"/>
  <c r="AQ14" i="59" s="1"/>
  <c r="J42" i="59"/>
  <c r="AY14" i="59" s="1"/>
  <c r="E38" i="59"/>
  <c r="AP13" i="59" s="1"/>
  <c r="AQ13" i="59" s="1"/>
  <c r="J36" i="59"/>
  <c r="AY13" i="59" s="1"/>
  <c r="E32" i="59"/>
  <c r="AP12" i="59" s="1"/>
  <c r="AQ12" i="59" s="1"/>
  <c r="J30" i="59"/>
  <c r="AY12" i="59" s="1"/>
  <c r="E26" i="59"/>
  <c r="AP11" i="59" s="1"/>
  <c r="J24" i="59"/>
  <c r="AY11" i="59" s="1"/>
  <c r="D4" i="59"/>
  <c r="H51" i="59"/>
  <c r="AX15" i="59" s="1"/>
  <c r="H45" i="59"/>
  <c r="AX14" i="59" s="1"/>
  <c r="H39" i="59"/>
  <c r="AX13" i="59" s="1"/>
  <c r="H33" i="59"/>
  <c r="AX12" i="59" s="1"/>
  <c r="H27" i="59"/>
  <c r="AX11" i="59" s="1"/>
  <c r="H50" i="59"/>
  <c r="AW15" i="59" s="1"/>
  <c r="E49" i="59"/>
  <c r="AT15" i="59" s="1"/>
  <c r="E48" i="59"/>
  <c r="AS15" i="59" s="1"/>
  <c r="H44" i="59"/>
  <c r="AW14" i="59" s="1"/>
  <c r="E43" i="59"/>
  <c r="AT14" i="59" s="1"/>
  <c r="E42" i="59"/>
  <c r="AS14" i="59" s="1"/>
  <c r="H38" i="59"/>
  <c r="AW13" i="59" s="1"/>
  <c r="E37" i="59"/>
  <c r="AT13" i="59" s="1"/>
  <c r="E36" i="59"/>
  <c r="AS13" i="59" s="1"/>
  <c r="H32" i="59"/>
  <c r="AW12" i="59" s="1"/>
  <c r="E31" i="59"/>
  <c r="AT12" i="59" s="1"/>
  <c r="H49" i="59"/>
  <c r="AV15" i="59" s="1"/>
  <c r="H48" i="59"/>
  <c r="AU15" i="59" s="1"/>
  <c r="H43" i="59"/>
  <c r="AV14" i="59" s="1"/>
  <c r="H42" i="59"/>
  <c r="AU14" i="59" s="1"/>
  <c r="H37" i="59"/>
  <c r="AV13" i="59" s="1"/>
  <c r="H36" i="59"/>
  <c r="AU13" i="59" s="1"/>
  <c r="H31" i="59"/>
  <c r="AV12" i="59" s="1"/>
  <c r="H30" i="59"/>
  <c r="AU12" i="59" s="1"/>
  <c r="H25" i="59"/>
  <c r="AV11" i="59" s="1"/>
  <c r="H24" i="59"/>
  <c r="AU11" i="59" s="1"/>
  <c r="D5" i="59"/>
  <c r="E30" i="59"/>
  <c r="AS12" i="59" s="1"/>
  <c r="E25" i="59"/>
  <c r="AT11" i="59" s="1"/>
  <c r="H26" i="59"/>
  <c r="AW11" i="59" s="1"/>
  <c r="E24" i="59"/>
  <c r="AS11" i="59" s="1"/>
  <c r="BX12" i="59"/>
  <c r="CA12" i="59"/>
  <c r="BW12" i="59"/>
  <c r="BZ12" i="59"/>
  <c r="BV12" i="59"/>
  <c r="BY12" i="59"/>
  <c r="BX13" i="59"/>
  <c r="CA13" i="59"/>
  <c r="CA15" i="59" s="1"/>
  <c r="BX2" i="59" s="1"/>
  <c r="AU13" i="26" s="1"/>
  <c r="BW13" i="59"/>
  <c r="BZ13" i="59"/>
  <c r="BV13" i="59"/>
  <c r="AK21" i="59"/>
  <c r="AI2" i="59" s="1"/>
  <c r="AM11" i="59"/>
  <c r="AI21" i="59"/>
  <c r="BZ2" i="59" s="1"/>
  <c r="AW13" i="26" s="1"/>
  <c r="BS11" i="59"/>
  <c r="BS15" i="59" s="1"/>
  <c r="BQ2" i="59" s="1"/>
  <c r="AN13" i="26" s="1"/>
  <c r="BO11" i="59"/>
  <c r="BO15" i="59" s="1"/>
  <c r="BM2" i="59" s="1"/>
  <c r="AJ13" i="26" s="1"/>
  <c r="BR11" i="59"/>
  <c r="BR15" i="59" s="1"/>
  <c r="BP2" i="59" s="1"/>
  <c r="AM13" i="26" s="1"/>
  <c r="BN11" i="59"/>
  <c r="BN15" i="59" s="1"/>
  <c r="BL2" i="59" s="1"/>
  <c r="AI13" i="26" s="1"/>
  <c r="BQ11" i="59"/>
  <c r="BQ15" i="59" s="1"/>
  <c r="BO2" i="59" s="1"/>
  <c r="AL13" i="26" s="1"/>
  <c r="BM11" i="59"/>
  <c r="BY13" i="59"/>
  <c r="BY11" i="59"/>
  <c r="BY15" i="59" s="1"/>
  <c r="BV2" i="59" s="1"/>
  <c r="AS13" i="26" s="1"/>
  <c r="BV11" i="59"/>
  <c r="BZ11" i="59"/>
  <c r="BP14" i="59"/>
  <c r="BT14" i="59"/>
  <c r="BT15" i="59" s="1"/>
  <c r="BR2" i="59" s="1"/>
  <c r="AO13" i="26" s="1"/>
  <c r="BC16" i="59"/>
  <c r="BG16" i="59"/>
  <c r="BK16" i="59"/>
  <c r="BW11" i="59"/>
  <c r="BW15" i="59" s="1"/>
  <c r="BT2" i="59" s="1"/>
  <c r="AQ13" i="26" s="1"/>
  <c r="BP12" i="59"/>
  <c r="BP13" i="59"/>
  <c r="BM14" i="59"/>
  <c r="AZ16" i="59"/>
  <c r="BD16" i="59"/>
  <c r="E50" i="58"/>
  <c r="AP15" i="58" s="1"/>
  <c r="AQ15" i="58" s="1"/>
  <c r="J48" i="58"/>
  <c r="AY15" i="58" s="1"/>
  <c r="E44" i="58"/>
  <c r="AP14" i="58" s="1"/>
  <c r="AQ14" i="58" s="1"/>
  <c r="J42" i="58"/>
  <c r="AY14" i="58" s="1"/>
  <c r="E38" i="58"/>
  <c r="AP13" i="58" s="1"/>
  <c r="AQ13" i="58" s="1"/>
  <c r="J36" i="58"/>
  <c r="AY13" i="58" s="1"/>
  <c r="E32" i="58"/>
  <c r="AP12" i="58" s="1"/>
  <c r="AQ12" i="58" s="1"/>
  <c r="J30" i="58"/>
  <c r="AY12" i="58" s="1"/>
  <c r="E26" i="58"/>
  <c r="AP11" i="58" s="1"/>
  <c r="J24" i="58"/>
  <c r="AY11" i="58" s="1"/>
  <c r="D4" i="58"/>
  <c r="H51" i="58"/>
  <c r="AX15" i="58" s="1"/>
  <c r="H45" i="58"/>
  <c r="AX14" i="58" s="1"/>
  <c r="H39" i="58"/>
  <c r="AX13" i="58" s="1"/>
  <c r="H33" i="58"/>
  <c r="AX12" i="58" s="1"/>
  <c r="H27" i="58"/>
  <c r="AX11" i="58" s="1"/>
  <c r="H50" i="58"/>
  <c r="AW15" i="58" s="1"/>
  <c r="E48" i="58"/>
  <c r="AS15" i="58" s="1"/>
  <c r="H44" i="58"/>
  <c r="AW14" i="58" s="1"/>
  <c r="E43" i="58"/>
  <c r="AT14" i="58" s="1"/>
  <c r="E42" i="58"/>
  <c r="AS14" i="58" s="1"/>
  <c r="H38" i="58"/>
  <c r="AW13" i="58" s="1"/>
  <c r="E37" i="58"/>
  <c r="AT13" i="58" s="1"/>
  <c r="E36" i="58"/>
  <c r="AS13" i="58" s="1"/>
  <c r="H32" i="58"/>
  <c r="AW12" i="58" s="1"/>
  <c r="E31" i="58"/>
  <c r="AT12" i="58" s="1"/>
  <c r="E30" i="58"/>
  <c r="AS12" i="58" s="1"/>
  <c r="H26" i="58"/>
  <c r="AW11" i="58" s="1"/>
  <c r="H49" i="58"/>
  <c r="AV15" i="58" s="1"/>
  <c r="H48" i="58"/>
  <c r="AU15" i="58" s="1"/>
  <c r="H43" i="58"/>
  <c r="AV14" i="58" s="1"/>
  <c r="H42" i="58"/>
  <c r="AU14" i="58" s="1"/>
  <c r="H37" i="58"/>
  <c r="AV13" i="58" s="1"/>
  <c r="H36" i="58"/>
  <c r="AU13" i="58" s="1"/>
  <c r="H31" i="58"/>
  <c r="AV12" i="58" s="1"/>
  <c r="H30" i="58"/>
  <c r="AU12" i="58" s="1"/>
  <c r="H25" i="58"/>
  <c r="AV11" i="58" s="1"/>
  <c r="H24" i="58"/>
  <c r="AU11" i="58" s="1"/>
  <c r="D5" i="58"/>
  <c r="BX12" i="58"/>
  <c r="CA12" i="58"/>
  <c r="BW12" i="58"/>
  <c r="BZ12" i="58"/>
  <c r="BV12" i="58"/>
  <c r="E49" i="58"/>
  <c r="AT15" i="58" s="1"/>
  <c r="BY12" i="58"/>
  <c r="BX13" i="58"/>
  <c r="CA13" i="58"/>
  <c r="CA15" i="58" s="1"/>
  <c r="BX2" i="58" s="1"/>
  <c r="AU12" i="26" s="1"/>
  <c r="BW13" i="58"/>
  <c r="BZ13" i="58"/>
  <c r="BV13" i="58"/>
  <c r="E24" i="58"/>
  <c r="AS11" i="58" s="1"/>
  <c r="AK21" i="58"/>
  <c r="AI2" i="58" s="1"/>
  <c r="AM11" i="58"/>
  <c r="AI21" i="58"/>
  <c r="BZ2" i="58" s="1"/>
  <c r="AW12" i="26" s="1"/>
  <c r="BS11" i="58"/>
  <c r="BS15" i="58" s="1"/>
  <c r="BQ2" i="58" s="1"/>
  <c r="AN12" i="26" s="1"/>
  <c r="BO11" i="58"/>
  <c r="BO15" i="58" s="1"/>
  <c r="BM2" i="58" s="1"/>
  <c r="AJ12" i="26" s="1"/>
  <c r="BR11" i="58"/>
  <c r="BR15" i="58" s="1"/>
  <c r="BP2" i="58" s="1"/>
  <c r="AM12" i="26" s="1"/>
  <c r="BN11" i="58"/>
  <c r="BN15" i="58" s="1"/>
  <c r="BL2" i="58" s="1"/>
  <c r="AI12" i="26" s="1"/>
  <c r="BQ11" i="58"/>
  <c r="BQ15" i="58" s="1"/>
  <c r="BO2" i="58" s="1"/>
  <c r="AL12" i="26" s="1"/>
  <c r="BM11" i="58"/>
  <c r="BP11" i="58"/>
  <c r="E25" i="58"/>
  <c r="AT11" i="58" s="1"/>
  <c r="BY11" i="58"/>
  <c r="BY15" i="58" s="1"/>
  <c r="BV2" i="58" s="1"/>
  <c r="AS12" i="26" s="1"/>
  <c r="BV11" i="58"/>
  <c r="BV15" i="58" s="1"/>
  <c r="BS2" i="58" s="1"/>
  <c r="AP12" i="26" s="1"/>
  <c r="BZ11" i="58"/>
  <c r="BZ15" i="58" s="1"/>
  <c r="BW2" i="58" s="1"/>
  <c r="AT12" i="26" s="1"/>
  <c r="BP14" i="58"/>
  <c r="BT14" i="58"/>
  <c r="BT15" i="58" s="1"/>
  <c r="BR2" i="58" s="1"/>
  <c r="AO12" i="26" s="1"/>
  <c r="BC16" i="58"/>
  <c r="BG16" i="58"/>
  <c r="BK16" i="58"/>
  <c r="BW11" i="58"/>
  <c r="BP12" i="58"/>
  <c r="BP13" i="58"/>
  <c r="BM14" i="58"/>
  <c r="AZ16" i="58"/>
  <c r="BD16" i="58"/>
  <c r="E50" i="57"/>
  <c r="AP15" i="57" s="1"/>
  <c r="AQ15" i="57" s="1"/>
  <c r="J48" i="57"/>
  <c r="AY15" i="57" s="1"/>
  <c r="E44" i="57"/>
  <c r="AP14" i="57" s="1"/>
  <c r="AQ14" i="57" s="1"/>
  <c r="J42" i="57"/>
  <c r="AY14" i="57" s="1"/>
  <c r="E38" i="57"/>
  <c r="AP13" i="57" s="1"/>
  <c r="AQ13" i="57" s="1"/>
  <c r="J36" i="57"/>
  <c r="AY13" i="57" s="1"/>
  <c r="E32" i="57"/>
  <c r="AP12" i="57" s="1"/>
  <c r="AQ12" i="57" s="1"/>
  <c r="J30" i="57"/>
  <c r="AY12" i="57" s="1"/>
  <c r="E26" i="57"/>
  <c r="AP11" i="57" s="1"/>
  <c r="J24" i="57"/>
  <c r="AY11" i="57" s="1"/>
  <c r="D4" i="57"/>
  <c r="H50" i="57"/>
  <c r="AW15" i="57" s="1"/>
  <c r="E49" i="57"/>
  <c r="AT15" i="57" s="1"/>
  <c r="E48" i="57"/>
  <c r="AS15" i="57" s="1"/>
  <c r="H44" i="57"/>
  <c r="AW14" i="57" s="1"/>
  <c r="E43" i="57"/>
  <c r="AT14" i="57" s="1"/>
  <c r="H51" i="57"/>
  <c r="AX15" i="57" s="1"/>
  <c r="H45" i="57"/>
  <c r="AX14" i="57" s="1"/>
  <c r="H39" i="57"/>
  <c r="AX13" i="57" s="1"/>
  <c r="H33" i="57"/>
  <c r="AX12" i="57" s="1"/>
  <c r="H27" i="57"/>
  <c r="AX11" i="57" s="1"/>
  <c r="H49" i="57"/>
  <c r="AV15" i="57" s="1"/>
  <c r="H48" i="57"/>
  <c r="AU15" i="57" s="1"/>
  <c r="H43" i="57"/>
  <c r="AV14" i="57" s="1"/>
  <c r="H42" i="57"/>
  <c r="AU14" i="57" s="1"/>
  <c r="H37" i="57"/>
  <c r="AV13" i="57" s="1"/>
  <c r="H36" i="57"/>
  <c r="AU13" i="57" s="1"/>
  <c r="H31" i="57"/>
  <c r="AV12" i="57" s="1"/>
  <c r="H30" i="57"/>
  <c r="AU12" i="57" s="1"/>
  <c r="H25" i="57"/>
  <c r="AV11" i="57" s="1"/>
  <c r="H24" i="57"/>
  <c r="AU11" i="57" s="1"/>
  <c r="D5" i="57"/>
  <c r="E42" i="57"/>
  <c r="AS14" i="57" s="1"/>
  <c r="E31" i="57"/>
  <c r="AT12" i="57" s="1"/>
  <c r="E30" i="57"/>
  <c r="AS12" i="57" s="1"/>
  <c r="H38" i="57"/>
  <c r="AW13" i="57" s="1"/>
  <c r="E36" i="57"/>
  <c r="AS13" i="57" s="1"/>
  <c r="E25" i="57"/>
  <c r="AT11" i="57" s="1"/>
  <c r="E37" i="57"/>
  <c r="AT13" i="57" s="1"/>
  <c r="H26" i="57"/>
  <c r="AW11" i="57" s="1"/>
  <c r="E24" i="57"/>
  <c r="AS11" i="57" s="1"/>
  <c r="H32" i="57"/>
  <c r="AW12" i="57" s="1"/>
  <c r="AK21" i="57"/>
  <c r="AI2" i="57" s="1"/>
  <c r="AM11" i="57"/>
  <c r="BS11" i="57"/>
  <c r="BS15" i="57" s="1"/>
  <c r="BQ2" i="57" s="1"/>
  <c r="AN11" i="26" s="1"/>
  <c r="BO11" i="57"/>
  <c r="BO15" i="57" s="1"/>
  <c r="BM2" i="57" s="1"/>
  <c r="AJ11" i="26" s="1"/>
  <c r="BR11" i="57"/>
  <c r="BR15" i="57" s="1"/>
  <c r="BP2" i="57" s="1"/>
  <c r="AM11" i="26" s="1"/>
  <c r="BN11" i="57"/>
  <c r="BN15" i="57" s="1"/>
  <c r="BL2" i="57" s="1"/>
  <c r="AI11" i="26" s="1"/>
  <c r="BQ11" i="57"/>
  <c r="BQ15" i="57" s="1"/>
  <c r="BO2" i="57" s="1"/>
  <c r="AL11" i="26" s="1"/>
  <c r="BM11" i="57"/>
  <c r="BP11" i="57"/>
  <c r="BT11" i="57"/>
  <c r="BX12" i="57"/>
  <c r="CA12" i="57"/>
  <c r="BW12" i="57"/>
  <c r="BZ12" i="57"/>
  <c r="BV12" i="57"/>
  <c r="BY12" i="57"/>
  <c r="BX13" i="57"/>
  <c r="CA13" i="57"/>
  <c r="CA15" i="57" s="1"/>
  <c r="BX2" i="57" s="1"/>
  <c r="AU11" i="26" s="1"/>
  <c r="BW13" i="57"/>
  <c r="BZ13" i="57"/>
  <c r="BV13" i="57"/>
  <c r="BY11" i="57"/>
  <c r="BV11" i="57"/>
  <c r="BV15" i="57" s="1"/>
  <c r="BS2" i="57" s="1"/>
  <c r="AP11" i="26" s="1"/>
  <c r="BZ11" i="57"/>
  <c r="BZ15" i="57" s="1"/>
  <c r="BW2" i="57" s="1"/>
  <c r="AT11" i="26" s="1"/>
  <c r="BP14" i="57"/>
  <c r="BT14" i="57"/>
  <c r="BC16" i="57"/>
  <c r="BG16" i="57"/>
  <c r="BK16" i="57"/>
  <c r="BW11" i="57"/>
  <c r="BP12" i="57"/>
  <c r="BP13" i="57"/>
  <c r="BM14" i="57"/>
  <c r="AZ16" i="57"/>
  <c r="BD16" i="57"/>
  <c r="H26" i="56"/>
  <c r="AW11" i="56" s="1"/>
  <c r="E24" i="56"/>
  <c r="AS11" i="56" s="1"/>
  <c r="E48" i="56"/>
  <c r="AS15" i="56" s="1"/>
  <c r="E43" i="56"/>
  <c r="AT14" i="56" s="1"/>
  <c r="E30" i="56"/>
  <c r="AS12" i="56" s="1"/>
  <c r="H50" i="56"/>
  <c r="AW15" i="56" s="1"/>
  <c r="E37" i="56"/>
  <c r="AT13" i="56" s="1"/>
  <c r="H32" i="56"/>
  <c r="AW12" i="56" s="1"/>
  <c r="H24" i="56"/>
  <c r="AU11" i="56" s="1"/>
  <c r="E50" i="56"/>
  <c r="AP15" i="56" s="1"/>
  <c r="AQ15" i="56" s="1"/>
  <c r="J48" i="56"/>
  <c r="AY15" i="56" s="1"/>
  <c r="E44" i="56"/>
  <c r="AP14" i="56" s="1"/>
  <c r="AQ14" i="56" s="1"/>
  <c r="J42" i="56"/>
  <c r="AY14" i="56" s="1"/>
  <c r="E38" i="56"/>
  <c r="AP13" i="56" s="1"/>
  <c r="AQ13" i="56" s="1"/>
  <c r="J36" i="56"/>
  <c r="AY13" i="56" s="1"/>
  <c r="E32" i="56"/>
  <c r="AP12" i="56" s="1"/>
  <c r="AQ12" i="56" s="1"/>
  <c r="J30" i="56"/>
  <c r="AY12" i="56" s="1"/>
  <c r="E26" i="56"/>
  <c r="AP11" i="56" s="1"/>
  <c r="J24" i="56"/>
  <c r="AY11" i="56" s="1"/>
  <c r="D4" i="56"/>
  <c r="H49" i="56"/>
  <c r="AV15" i="56" s="1"/>
  <c r="H48" i="56"/>
  <c r="AU15" i="56" s="1"/>
  <c r="H37" i="56"/>
  <c r="AV13" i="56" s="1"/>
  <c r="H36" i="56"/>
  <c r="AU13" i="56" s="1"/>
  <c r="H25" i="56"/>
  <c r="AV11" i="56" s="1"/>
  <c r="H51" i="56"/>
  <c r="AX15" i="56" s="1"/>
  <c r="H45" i="56"/>
  <c r="AX14" i="56" s="1"/>
  <c r="H39" i="56"/>
  <c r="AX13" i="56" s="1"/>
  <c r="H33" i="56"/>
  <c r="AX12" i="56" s="1"/>
  <c r="H27" i="56"/>
  <c r="AX11" i="56" s="1"/>
  <c r="H43" i="56"/>
  <c r="AV14" i="56" s="1"/>
  <c r="H42" i="56"/>
  <c r="AU14" i="56" s="1"/>
  <c r="H31" i="56"/>
  <c r="AV12" i="56" s="1"/>
  <c r="H30" i="56"/>
  <c r="AU12" i="56" s="1"/>
  <c r="AI21" i="56"/>
  <c r="BZ2" i="56" s="1"/>
  <c r="AW10" i="26" s="1"/>
  <c r="E31" i="56"/>
  <c r="AT12" i="56" s="1"/>
  <c r="E42" i="56"/>
  <c r="AS14" i="56" s="1"/>
  <c r="H44" i="56"/>
  <c r="AW14" i="56" s="1"/>
  <c r="BS11" i="56"/>
  <c r="BS15" i="56" s="1"/>
  <c r="BQ2" i="56" s="1"/>
  <c r="AN10" i="26" s="1"/>
  <c r="BO11" i="56"/>
  <c r="BO15" i="56" s="1"/>
  <c r="BM2" i="56" s="1"/>
  <c r="AJ10" i="26" s="1"/>
  <c r="BR11" i="56"/>
  <c r="BR15" i="56" s="1"/>
  <c r="BP2" i="56" s="1"/>
  <c r="AM10" i="26" s="1"/>
  <c r="BN11" i="56"/>
  <c r="BN15" i="56" s="1"/>
  <c r="BL2" i="56" s="1"/>
  <c r="AI10" i="26" s="1"/>
  <c r="BT11" i="56"/>
  <c r="BX13" i="56"/>
  <c r="CA13" i="56"/>
  <c r="BW13" i="56"/>
  <c r="AM11" i="56"/>
  <c r="BM11" i="56"/>
  <c r="CA11" i="56"/>
  <c r="BW11" i="56"/>
  <c r="BZ11" i="56"/>
  <c r="BV11" i="56"/>
  <c r="BV13" i="56"/>
  <c r="D5" i="56"/>
  <c r="BQ11" i="56"/>
  <c r="BQ15" i="56" s="1"/>
  <c r="BO2" i="56" s="1"/>
  <c r="AL10" i="26" s="1"/>
  <c r="BY11" i="56"/>
  <c r="BY15" i="56" s="1"/>
  <c r="BV2" i="56" s="1"/>
  <c r="AS10" i="26" s="1"/>
  <c r="BX12" i="56"/>
  <c r="BX15" i="56" s="1"/>
  <c r="BU2" i="56" s="1"/>
  <c r="AR10" i="26" s="1"/>
  <c r="CA12" i="56"/>
  <c r="BW12" i="56"/>
  <c r="BZ13" i="56"/>
  <c r="E25" i="56"/>
  <c r="AT11" i="56" s="1"/>
  <c r="E36" i="56"/>
  <c r="AS13" i="56" s="1"/>
  <c r="H38" i="56"/>
  <c r="AW13" i="56" s="1"/>
  <c r="E49" i="56"/>
  <c r="AT15" i="56" s="1"/>
  <c r="BP14" i="56"/>
  <c r="BT14" i="56"/>
  <c r="BC16" i="56"/>
  <c r="BG16" i="56"/>
  <c r="BK16" i="56"/>
  <c r="BP12" i="56"/>
  <c r="BP13" i="56"/>
  <c r="BM14" i="56"/>
  <c r="AZ16" i="56"/>
  <c r="BD16" i="56"/>
  <c r="E50" i="55"/>
  <c r="AP15" i="55" s="1"/>
  <c r="AQ15" i="55" s="1"/>
  <c r="J48" i="55"/>
  <c r="AY15" i="55" s="1"/>
  <c r="E44" i="55"/>
  <c r="AP14" i="55" s="1"/>
  <c r="AQ14" i="55" s="1"/>
  <c r="J42" i="55"/>
  <c r="AY14" i="55" s="1"/>
  <c r="E38" i="55"/>
  <c r="AP13" i="55" s="1"/>
  <c r="AQ13" i="55" s="1"/>
  <c r="J36" i="55"/>
  <c r="AY13" i="55" s="1"/>
  <c r="E32" i="55"/>
  <c r="AP12" i="55" s="1"/>
  <c r="AQ12" i="55" s="1"/>
  <c r="J30" i="55"/>
  <c r="AY12" i="55" s="1"/>
  <c r="E26" i="55"/>
  <c r="AP11" i="55" s="1"/>
  <c r="J24" i="55"/>
  <c r="AY11" i="55" s="1"/>
  <c r="D4" i="55"/>
  <c r="H51" i="55"/>
  <c r="AX15" i="55" s="1"/>
  <c r="H45" i="55"/>
  <c r="AX14" i="55" s="1"/>
  <c r="H39" i="55"/>
  <c r="AX13" i="55" s="1"/>
  <c r="H33" i="55"/>
  <c r="AX12" i="55" s="1"/>
  <c r="H27" i="55"/>
  <c r="AX11" i="55" s="1"/>
  <c r="H50" i="55"/>
  <c r="AW15" i="55" s="1"/>
  <c r="E49" i="55"/>
  <c r="AT15" i="55" s="1"/>
  <c r="E48" i="55"/>
  <c r="AS15" i="55" s="1"/>
  <c r="H44" i="55"/>
  <c r="AW14" i="55" s="1"/>
  <c r="E43" i="55"/>
  <c r="AT14" i="55" s="1"/>
  <c r="E42" i="55"/>
  <c r="AS14" i="55" s="1"/>
  <c r="H38" i="55"/>
  <c r="AW13" i="55" s="1"/>
  <c r="E37" i="55"/>
  <c r="AT13" i="55" s="1"/>
  <c r="E36" i="55"/>
  <c r="AS13" i="55" s="1"/>
  <c r="H32" i="55"/>
  <c r="AW12" i="55" s="1"/>
  <c r="E31" i="55"/>
  <c r="AT12" i="55" s="1"/>
  <c r="H49" i="55"/>
  <c r="AV15" i="55" s="1"/>
  <c r="H48" i="55"/>
  <c r="AU15" i="55" s="1"/>
  <c r="H43" i="55"/>
  <c r="AV14" i="55" s="1"/>
  <c r="H42" i="55"/>
  <c r="AU14" i="55" s="1"/>
  <c r="H37" i="55"/>
  <c r="AV13" i="55" s="1"/>
  <c r="H36" i="55"/>
  <c r="AU13" i="55" s="1"/>
  <c r="H31" i="55"/>
  <c r="AV12" i="55" s="1"/>
  <c r="H30" i="55"/>
  <c r="AU12" i="55" s="1"/>
  <c r="H25" i="55"/>
  <c r="AV11" i="55" s="1"/>
  <c r="H24" i="55"/>
  <c r="AU11" i="55" s="1"/>
  <c r="D5" i="55"/>
  <c r="BX12" i="55"/>
  <c r="CA12" i="55"/>
  <c r="BW12" i="55"/>
  <c r="BZ12" i="55"/>
  <c r="BV12" i="55"/>
  <c r="E24" i="55"/>
  <c r="AS11" i="55" s="1"/>
  <c r="H26" i="55"/>
  <c r="AW11" i="55" s="1"/>
  <c r="BY12" i="55"/>
  <c r="BX13" i="55"/>
  <c r="CA13" i="55"/>
  <c r="CA15" i="55" s="1"/>
  <c r="BX2" i="55" s="1"/>
  <c r="AU9" i="26" s="1"/>
  <c r="BW13" i="55"/>
  <c r="BZ13" i="55"/>
  <c r="BV13" i="55"/>
  <c r="AK21" i="55"/>
  <c r="AI2" i="55" s="1"/>
  <c r="AM11" i="55"/>
  <c r="BS11" i="55"/>
  <c r="BS15" i="55" s="1"/>
  <c r="BQ2" i="55" s="1"/>
  <c r="AN9" i="26" s="1"/>
  <c r="BO11" i="55"/>
  <c r="BO15" i="55" s="1"/>
  <c r="BM2" i="55" s="1"/>
  <c r="AJ9" i="26" s="1"/>
  <c r="BR11" i="55"/>
  <c r="BR15" i="55" s="1"/>
  <c r="BP2" i="55" s="1"/>
  <c r="AM9" i="26" s="1"/>
  <c r="BN11" i="55"/>
  <c r="BN15" i="55" s="1"/>
  <c r="BL2" i="55" s="1"/>
  <c r="AI9" i="26" s="1"/>
  <c r="BQ11" i="55"/>
  <c r="BQ15" i="55" s="1"/>
  <c r="BO2" i="55" s="1"/>
  <c r="AL9" i="26" s="1"/>
  <c r="BM11" i="55"/>
  <c r="E25" i="55"/>
  <c r="AT11" i="55" s="1"/>
  <c r="BP11" i="55"/>
  <c r="E30" i="55"/>
  <c r="AS12" i="55" s="1"/>
  <c r="BY11" i="55"/>
  <c r="BY15" i="55" s="1"/>
  <c r="BV2" i="55" s="1"/>
  <c r="AS9" i="26" s="1"/>
  <c r="BV11" i="55"/>
  <c r="BV15" i="55" s="1"/>
  <c r="BS2" i="55" s="1"/>
  <c r="AP9" i="26" s="1"/>
  <c r="BZ11" i="55"/>
  <c r="BZ15" i="55" s="1"/>
  <c r="BW2" i="55" s="1"/>
  <c r="AT9" i="26" s="1"/>
  <c r="BP14" i="55"/>
  <c r="BT14" i="55"/>
  <c r="BT15" i="55" s="1"/>
  <c r="BR2" i="55" s="1"/>
  <c r="AO9" i="26" s="1"/>
  <c r="BC16" i="55"/>
  <c r="BG16" i="55"/>
  <c r="BK16" i="55"/>
  <c r="BW11" i="55"/>
  <c r="BP12" i="55"/>
  <c r="BP13" i="55"/>
  <c r="BM14" i="55"/>
  <c r="AZ16" i="55"/>
  <c r="BD16" i="55"/>
  <c r="E50" i="54"/>
  <c r="AP15" i="54" s="1"/>
  <c r="AQ15" i="54" s="1"/>
  <c r="J48" i="54"/>
  <c r="AY15" i="54" s="1"/>
  <c r="E44" i="54"/>
  <c r="AP14" i="54" s="1"/>
  <c r="AQ14" i="54" s="1"/>
  <c r="J42" i="54"/>
  <c r="AY14" i="54" s="1"/>
  <c r="E38" i="54"/>
  <c r="AP13" i="54" s="1"/>
  <c r="AQ13" i="54" s="1"/>
  <c r="J36" i="54"/>
  <c r="AY13" i="54" s="1"/>
  <c r="E32" i="54"/>
  <c r="AP12" i="54" s="1"/>
  <c r="AQ12" i="54" s="1"/>
  <c r="J30" i="54"/>
  <c r="AY12" i="54" s="1"/>
  <c r="E26" i="54"/>
  <c r="AP11" i="54" s="1"/>
  <c r="J24" i="54"/>
  <c r="AY11" i="54" s="1"/>
  <c r="D4" i="54"/>
  <c r="H51" i="54"/>
  <c r="AX15" i="54" s="1"/>
  <c r="H45" i="54"/>
  <c r="AX14" i="54" s="1"/>
  <c r="H39" i="54"/>
  <c r="AX13" i="54" s="1"/>
  <c r="H33" i="54"/>
  <c r="AX12" i="54" s="1"/>
  <c r="H27" i="54"/>
  <c r="AX11" i="54" s="1"/>
  <c r="H49" i="54"/>
  <c r="AV15" i="54" s="1"/>
  <c r="H48" i="54"/>
  <c r="AU15" i="54" s="1"/>
  <c r="H43" i="54"/>
  <c r="AV14" i="54" s="1"/>
  <c r="H42" i="54"/>
  <c r="AU14" i="54" s="1"/>
  <c r="H37" i="54"/>
  <c r="AV13" i="54" s="1"/>
  <c r="E49" i="54"/>
  <c r="AT15" i="54" s="1"/>
  <c r="H38" i="54"/>
  <c r="AW13" i="54" s="1"/>
  <c r="H36" i="54"/>
  <c r="AU13" i="54" s="1"/>
  <c r="H32" i="54"/>
  <c r="AW12" i="54" s="1"/>
  <c r="E25" i="54"/>
  <c r="AT11" i="54" s="1"/>
  <c r="D5" i="54"/>
  <c r="H50" i="54"/>
  <c r="AW15" i="54" s="1"/>
  <c r="E37" i="54"/>
  <c r="AT13" i="54" s="1"/>
  <c r="H31" i="54"/>
  <c r="AV12" i="54" s="1"/>
  <c r="E30" i="54"/>
  <c r="AS12" i="54" s="1"/>
  <c r="H24" i="54"/>
  <c r="AU11" i="54" s="1"/>
  <c r="E43" i="54"/>
  <c r="AT14" i="54" s="1"/>
  <c r="H44" i="54"/>
  <c r="AW14" i="54" s="1"/>
  <c r="E42" i="54"/>
  <c r="AS14" i="54" s="1"/>
  <c r="E36" i="54"/>
  <c r="AS13" i="54" s="1"/>
  <c r="H30" i="54"/>
  <c r="AU12" i="54" s="1"/>
  <c r="H26" i="54"/>
  <c r="AW11" i="54" s="1"/>
  <c r="E48" i="54"/>
  <c r="AS15" i="54" s="1"/>
  <c r="E31" i="54"/>
  <c r="AT12" i="54" s="1"/>
  <c r="H25" i="54"/>
  <c r="AV11" i="54" s="1"/>
  <c r="E24" i="54"/>
  <c r="AS11" i="54" s="1"/>
  <c r="BS11" i="54"/>
  <c r="BO11" i="54"/>
  <c r="BR11" i="54"/>
  <c r="BR15" i="54" s="1"/>
  <c r="BP2" i="54" s="1"/>
  <c r="AM8" i="26" s="1"/>
  <c r="BN11" i="54"/>
  <c r="BN15" i="54" s="1"/>
  <c r="BL2" i="54" s="1"/>
  <c r="AI8" i="26" s="1"/>
  <c r="BT11" i="54"/>
  <c r="BT15" i="54" s="1"/>
  <c r="BR2" i="54" s="1"/>
  <c r="AO8" i="26" s="1"/>
  <c r="BM11" i="54"/>
  <c r="BM15" i="54" s="1"/>
  <c r="BK2" i="54" s="1"/>
  <c r="AH8" i="26" s="1"/>
  <c r="CA11" i="54"/>
  <c r="BW11" i="54"/>
  <c r="BZ11" i="54"/>
  <c r="BZ15" i="54" s="1"/>
  <c r="BW2" i="54" s="1"/>
  <c r="AT8" i="26" s="1"/>
  <c r="BV11" i="54"/>
  <c r="BV15" i="54" s="1"/>
  <c r="BS2" i="54" s="1"/>
  <c r="AP8" i="26" s="1"/>
  <c r="AI21" i="54"/>
  <c r="BZ2" i="54" s="1"/>
  <c r="AW8" i="26" s="1"/>
  <c r="BP11" i="54"/>
  <c r="BX11" i="54"/>
  <c r="AM11" i="54"/>
  <c r="BX12" i="54"/>
  <c r="CA12" i="54"/>
  <c r="BW12" i="54"/>
  <c r="BQ11" i="54"/>
  <c r="BQ15" i="54" s="1"/>
  <c r="BO2" i="54" s="1"/>
  <c r="AL8" i="26" s="1"/>
  <c r="BY11" i="54"/>
  <c r="BY12" i="54"/>
  <c r="BX13" i="54"/>
  <c r="CA13" i="54"/>
  <c r="BW13" i="54"/>
  <c r="BO12" i="54"/>
  <c r="BS12" i="54"/>
  <c r="BO13" i="54"/>
  <c r="BS13" i="54"/>
  <c r="BP14" i="54"/>
  <c r="BX14" i="54"/>
  <c r="BC16" i="54"/>
  <c r="BG16" i="54"/>
  <c r="BK16" i="54"/>
  <c r="BP12" i="54"/>
  <c r="BP13" i="54"/>
  <c r="AZ16" i="54"/>
  <c r="BD16" i="54"/>
  <c r="E50" i="53"/>
  <c r="AP15" i="53" s="1"/>
  <c r="AQ15" i="53" s="1"/>
  <c r="J48" i="53"/>
  <c r="AY15" i="53" s="1"/>
  <c r="E44" i="53"/>
  <c r="AP14" i="53" s="1"/>
  <c r="AQ14" i="53" s="1"/>
  <c r="J42" i="53"/>
  <c r="AY14" i="53" s="1"/>
  <c r="E38" i="53"/>
  <c r="AP13" i="53" s="1"/>
  <c r="AQ13" i="53" s="1"/>
  <c r="J36" i="53"/>
  <c r="AY13" i="53" s="1"/>
  <c r="E32" i="53"/>
  <c r="AP12" i="53" s="1"/>
  <c r="AQ12" i="53" s="1"/>
  <c r="J30" i="53"/>
  <c r="AY12" i="53" s="1"/>
  <c r="E26" i="53"/>
  <c r="AP11" i="53" s="1"/>
  <c r="J24" i="53"/>
  <c r="AY11" i="53" s="1"/>
  <c r="D4" i="53"/>
  <c r="E49" i="53"/>
  <c r="AT15" i="53" s="1"/>
  <c r="E48" i="53"/>
  <c r="AS15" i="53" s="1"/>
  <c r="E43" i="53"/>
  <c r="AT14" i="53" s="1"/>
  <c r="H38" i="53"/>
  <c r="AW13" i="53" s="1"/>
  <c r="E36" i="53"/>
  <c r="AS13" i="53" s="1"/>
  <c r="H51" i="53"/>
  <c r="AX15" i="53" s="1"/>
  <c r="H45" i="53"/>
  <c r="AX14" i="53" s="1"/>
  <c r="H39" i="53"/>
  <c r="AX13" i="53" s="1"/>
  <c r="H33" i="53"/>
  <c r="AX12" i="53" s="1"/>
  <c r="H27" i="53"/>
  <c r="AX11" i="53" s="1"/>
  <c r="H49" i="53"/>
  <c r="AV15" i="53" s="1"/>
  <c r="H48" i="53"/>
  <c r="AU15" i="53" s="1"/>
  <c r="H43" i="53"/>
  <c r="AV14" i="53" s="1"/>
  <c r="H42" i="53"/>
  <c r="AU14" i="53" s="1"/>
  <c r="H37" i="53"/>
  <c r="AV13" i="53" s="1"/>
  <c r="H36" i="53"/>
  <c r="AU13" i="53" s="1"/>
  <c r="H31" i="53"/>
  <c r="AV12" i="53" s="1"/>
  <c r="H30" i="53"/>
  <c r="AU12" i="53" s="1"/>
  <c r="H25" i="53"/>
  <c r="AV11" i="53" s="1"/>
  <c r="H24" i="53"/>
  <c r="AU11" i="53" s="1"/>
  <c r="D5" i="53"/>
  <c r="H50" i="53"/>
  <c r="AW15" i="53" s="1"/>
  <c r="H44" i="53"/>
  <c r="AW14" i="53" s="1"/>
  <c r="E42" i="53"/>
  <c r="AS14" i="53" s="1"/>
  <c r="E37" i="53"/>
  <c r="AT13" i="53" s="1"/>
  <c r="E31" i="53"/>
  <c r="AT12" i="53" s="1"/>
  <c r="H26" i="53"/>
  <c r="AW11" i="53" s="1"/>
  <c r="E24" i="53"/>
  <c r="AS11" i="53" s="1"/>
  <c r="H32" i="53"/>
  <c r="AW12" i="53" s="1"/>
  <c r="E30" i="53"/>
  <c r="AS12" i="53" s="1"/>
  <c r="E25" i="53"/>
  <c r="AT11" i="53" s="1"/>
  <c r="AK21" i="53"/>
  <c r="AI2" i="53" s="1"/>
  <c r="AM11" i="53"/>
  <c r="BS11" i="53"/>
  <c r="BO11" i="53"/>
  <c r="BR11" i="53"/>
  <c r="BR15" i="53" s="1"/>
  <c r="BP2" i="53" s="1"/>
  <c r="AM7" i="26" s="1"/>
  <c r="BN11" i="53"/>
  <c r="BN15" i="53" s="1"/>
  <c r="BL2" i="53" s="1"/>
  <c r="AI7" i="26" s="1"/>
  <c r="BQ11" i="53"/>
  <c r="BQ15" i="53" s="1"/>
  <c r="BO2" i="53" s="1"/>
  <c r="AL7" i="26" s="1"/>
  <c r="BM11" i="53"/>
  <c r="BX12" i="53"/>
  <c r="CA12" i="53"/>
  <c r="BW12" i="53"/>
  <c r="BZ12" i="53"/>
  <c r="BV12" i="53"/>
  <c r="BP11" i="53"/>
  <c r="BY12" i="53"/>
  <c r="BX13" i="53"/>
  <c r="BX15" i="53" s="1"/>
  <c r="BU2" i="53" s="1"/>
  <c r="AR7" i="26" s="1"/>
  <c r="CA13" i="53"/>
  <c r="BW13" i="53"/>
  <c r="BZ13" i="53"/>
  <c r="BV13" i="53"/>
  <c r="BV15" i="53" s="1"/>
  <c r="BS2" i="53" s="1"/>
  <c r="AP7" i="26" s="1"/>
  <c r="BT11" i="53"/>
  <c r="BY13" i="53"/>
  <c r="CA15" i="53"/>
  <c r="BX2" i="53" s="1"/>
  <c r="AU7" i="26" s="1"/>
  <c r="BY11" i="53"/>
  <c r="BO14" i="53"/>
  <c r="BS14" i="53"/>
  <c r="BP14" i="53"/>
  <c r="BT14" i="53"/>
  <c r="BC16" i="53"/>
  <c r="BG16" i="53"/>
  <c r="BK16" i="53"/>
  <c r="BW11" i="53"/>
  <c r="BP12" i="53"/>
  <c r="BP13" i="53"/>
  <c r="BM14" i="53"/>
  <c r="AZ16" i="53"/>
  <c r="BD16" i="53"/>
  <c r="AM21" i="52"/>
  <c r="AE2" i="52"/>
  <c r="E50" i="52"/>
  <c r="AP15" i="52" s="1"/>
  <c r="AQ15" i="52" s="1"/>
  <c r="J48" i="52"/>
  <c r="AY15" i="52" s="1"/>
  <c r="E44" i="52"/>
  <c r="AP14" i="52" s="1"/>
  <c r="AQ14" i="52" s="1"/>
  <c r="J42" i="52"/>
  <c r="AY14" i="52" s="1"/>
  <c r="E38" i="52"/>
  <c r="AP13" i="52" s="1"/>
  <c r="AQ13" i="52" s="1"/>
  <c r="J36" i="52"/>
  <c r="AY13" i="52" s="1"/>
  <c r="E32" i="52"/>
  <c r="AP12" i="52" s="1"/>
  <c r="AQ12" i="52" s="1"/>
  <c r="J30" i="52"/>
  <c r="AY12" i="52" s="1"/>
  <c r="E26" i="52"/>
  <c r="AP11" i="52" s="1"/>
  <c r="J24" i="52"/>
  <c r="AY11" i="52" s="1"/>
  <c r="D4" i="52"/>
  <c r="H51" i="52"/>
  <c r="AX15" i="52" s="1"/>
  <c r="H45" i="52"/>
  <c r="AX14" i="52" s="1"/>
  <c r="H39" i="52"/>
  <c r="AX13" i="52" s="1"/>
  <c r="H33" i="52"/>
  <c r="AX12" i="52" s="1"/>
  <c r="H27" i="52"/>
  <c r="AX11" i="52" s="1"/>
  <c r="H49" i="52"/>
  <c r="AV15" i="52" s="1"/>
  <c r="H48" i="52"/>
  <c r="AU15" i="52" s="1"/>
  <c r="H43" i="52"/>
  <c r="AV14" i="52" s="1"/>
  <c r="H42" i="52"/>
  <c r="AU14" i="52" s="1"/>
  <c r="H37" i="52"/>
  <c r="AV13" i="52" s="1"/>
  <c r="H36" i="52"/>
  <c r="AU13" i="52" s="1"/>
  <c r="H31" i="52"/>
  <c r="AV12" i="52" s="1"/>
  <c r="H30" i="52"/>
  <c r="AU12" i="52" s="1"/>
  <c r="H25" i="52"/>
  <c r="AV11" i="52" s="1"/>
  <c r="H24" i="52"/>
  <c r="AU11" i="52" s="1"/>
  <c r="D5" i="52"/>
  <c r="H50" i="52"/>
  <c r="AW15" i="52" s="1"/>
  <c r="E49" i="52"/>
  <c r="AT15" i="52" s="1"/>
  <c r="E48" i="52"/>
  <c r="AS15" i="52" s="1"/>
  <c r="H44" i="52"/>
  <c r="AW14" i="52" s="1"/>
  <c r="E43" i="52"/>
  <c r="AT14" i="52" s="1"/>
  <c r="E42" i="52"/>
  <c r="AS14" i="52" s="1"/>
  <c r="H38" i="52"/>
  <c r="AW13" i="52" s="1"/>
  <c r="E37" i="52"/>
  <c r="AT13" i="52" s="1"/>
  <c r="E36" i="52"/>
  <c r="AS13" i="52" s="1"/>
  <c r="H32" i="52"/>
  <c r="AW12" i="52" s="1"/>
  <c r="E31" i="52"/>
  <c r="AT12" i="52" s="1"/>
  <c r="E30" i="52"/>
  <c r="AS12" i="52" s="1"/>
  <c r="H26" i="52"/>
  <c r="AW11" i="52" s="1"/>
  <c r="E25" i="52"/>
  <c r="AT11" i="52" s="1"/>
  <c r="E24" i="52"/>
  <c r="AS11" i="52" s="1"/>
  <c r="AK21" i="52"/>
  <c r="AI2" i="52" s="1"/>
  <c r="AH2" i="52"/>
  <c r="BP11" i="52"/>
  <c r="BT11" i="52"/>
  <c r="BT15" i="52" s="1"/>
  <c r="BR2" i="52" s="1"/>
  <c r="AO6" i="26" s="1"/>
  <c r="BX11" i="52"/>
  <c r="BM12" i="52"/>
  <c r="BQ12" i="52"/>
  <c r="BY12" i="52"/>
  <c r="BM13" i="52"/>
  <c r="BQ13" i="52"/>
  <c r="BY13" i="52"/>
  <c r="BV14" i="52"/>
  <c r="BZ14" i="52"/>
  <c r="BY11" i="52"/>
  <c r="AF2" i="52"/>
  <c r="BN11" i="52"/>
  <c r="BN15" i="52" s="1"/>
  <c r="BL2" i="52" s="1"/>
  <c r="AI6" i="26" s="1"/>
  <c r="BV11" i="52"/>
  <c r="BZ11" i="52"/>
  <c r="BZ15" i="52" s="1"/>
  <c r="BW2" i="52" s="1"/>
  <c r="AT6" i="26" s="1"/>
  <c r="BO12" i="52"/>
  <c r="BS12" i="52"/>
  <c r="BW12" i="52"/>
  <c r="BO13" i="52"/>
  <c r="BS13" i="52"/>
  <c r="BW13" i="52"/>
  <c r="BP14" i="52"/>
  <c r="BX14" i="52"/>
  <c r="BC16" i="52"/>
  <c r="BG16" i="52"/>
  <c r="AG2" i="52"/>
  <c r="BW11" i="52"/>
  <c r="BW15" i="52" s="1"/>
  <c r="BT2" i="52" s="1"/>
  <c r="AQ6" i="26" s="1"/>
  <c r="BP12" i="52"/>
  <c r="BP13" i="52"/>
  <c r="I24" i="5"/>
  <c r="I25" i="5"/>
  <c r="U15" i="52" l="1"/>
  <c r="AE36" i="2"/>
  <c r="D6" i="26"/>
  <c r="BS15" i="52"/>
  <c r="BQ2" i="52" s="1"/>
  <c r="AN6" i="26" s="1"/>
  <c r="BO15" i="52"/>
  <c r="BM2" i="52" s="1"/>
  <c r="AJ6" i="26" s="1"/>
  <c r="U13" i="52"/>
  <c r="AD36" i="2"/>
  <c r="C6" i="26"/>
  <c r="BQ15" i="52"/>
  <c r="BO2" i="52" s="1"/>
  <c r="AL6" i="26" s="1"/>
  <c r="BM15" i="52"/>
  <c r="BK2" i="52" s="1"/>
  <c r="AH6" i="26" s="1"/>
  <c r="U17" i="52"/>
  <c r="AF36" i="2"/>
  <c r="E6" i="26"/>
  <c r="AG36" i="2"/>
  <c r="F6" i="26"/>
  <c r="U11" i="52"/>
  <c r="AC36" i="2"/>
  <c r="B6" i="26"/>
  <c r="BZ15" i="53"/>
  <c r="BW2" i="53" s="1"/>
  <c r="AT7" i="26" s="1"/>
  <c r="BO15" i="53"/>
  <c r="BM2" i="53" s="1"/>
  <c r="AJ7" i="26" s="1"/>
  <c r="AG37" i="2"/>
  <c r="F7" i="26"/>
  <c r="BM15" i="55"/>
  <c r="BK2" i="55" s="1"/>
  <c r="AH9" i="26" s="1"/>
  <c r="AG39" i="2"/>
  <c r="F9" i="26"/>
  <c r="BX15" i="55"/>
  <c r="BU2" i="55" s="1"/>
  <c r="AR9" i="26" s="1"/>
  <c r="BP15" i="56"/>
  <c r="BN2" i="56" s="1"/>
  <c r="AK10" i="26" s="1"/>
  <c r="BW15" i="56"/>
  <c r="BT2" i="56" s="1"/>
  <c r="AQ10" i="26" s="1"/>
  <c r="BX15" i="57"/>
  <c r="BU2" i="57" s="1"/>
  <c r="AR11" i="26" s="1"/>
  <c r="BM15" i="57"/>
  <c r="BK2" i="57" s="1"/>
  <c r="AH11" i="26" s="1"/>
  <c r="AG41" i="2"/>
  <c r="F11" i="26"/>
  <c r="BM15" i="58"/>
  <c r="BK2" i="58" s="1"/>
  <c r="AH12" i="26" s="1"/>
  <c r="AG42" i="2"/>
  <c r="F12" i="26"/>
  <c r="BX15" i="58"/>
  <c r="BU2" i="58" s="1"/>
  <c r="AR12" i="26" s="1"/>
  <c r="BP15" i="59"/>
  <c r="BN2" i="59" s="1"/>
  <c r="AK13" i="26" s="1"/>
  <c r="BM15" i="59"/>
  <c r="BK2" i="59" s="1"/>
  <c r="AH13" i="26" s="1"/>
  <c r="AG43" i="2"/>
  <c r="F13" i="26"/>
  <c r="BX15" i="59"/>
  <c r="BU2" i="59" s="1"/>
  <c r="AR13" i="26" s="1"/>
  <c r="BP15" i="60"/>
  <c r="BN2" i="60" s="1"/>
  <c r="AK14" i="26" s="1"/>
  <c r="BM15" i="60"/>
  <c r="BK2" i="60" s="1"/>
  <c r="AH14" i="26" s="1"/>
  <c r="AG44" i="2"/>
  <c r="F14" i="26"/>
  <c r="BX15" i="60"/>
  <c r="BU2" i="60" s="1"/>
  <c r="AR14" i="26" s="1"/>
  <c r="BM15" i="61"/>
  <c r="BK2" i="61" s="1"/>
  <c r="AH15" i="26" s="1"/>
  <c r="AG45" i="2"/>
  <c r="F15" i="26"/>
  <c r="AG46" i="2"/>
  <c r="F16" i="26"/>
  <c r="BX15" i="62"/>
  <c r="BU2" i="62" s="1"/>
  <c r="AR16" i="26" s="1"/>
  <c r="BP15" i="63"/>
  <c r="BN2" i="63" s="1"/>
  <c r="AK17" i="26" s="1"/>
  <c r="BM15" i="63"/>
  <c r="BK2" i="63" s="1"/>
  <c r="AH17" i="26" s="1"/>
  <c r="AG47" i="2"/>
  <c r="F17" i="26"/>
  <c r="CA15" i="63"/>
  <c r="BX2" i="63" s="1"/>
  <c r="AU17" i="26" s="1"/>
  <c r="BX15" i="63"/>
  <c r="BU2" i="63" s="1"/>
  <c r="AR17" i="26" s="1"/>
  <c r="BP15" i="64"/>
  <c r="BN2" i="64" s="1"/>
  <c r="AK18" i="26" s="1"/>
  <c r="BM15" i="64"/>
  <c r="BK2" i="64" s="1"/>
  <c r="AH18" i="26" s="1"/>
  <c r="AG48" i="2"/>
  <c r="F18" i="26"/>
  <c r="BX15" i="64"/>
  <c r="BU2" i="64" s="1"/>
  <c r="AR18" i="26" s="1"/>
  <c r="CA15" i="65"/>
  <c r="BX2" i="65" s="1"/>
  <c r="AU19" i="26" s="1"/>
  <c r="AG49" i="2"/>
  <c r="F19" i="26"/>
  <c r="BP15" i="66"/>
  <c r="BN2" i="66" s="1"/>
  <c r="AK20" i="26" s="1"/>
  <c r="AG50" i="2"/>
  <c r="F20" i="26"/>
  <c r="BP15" i="67"/>
  <c r="BN2" i="67" s="1"/>
  <c r="AK21" i="26" s="1"/>
  <c r="BX15" i="67"/>
  <c r="BU2" i="67" s="1"/>
  <c r="AR21" i="26" s="1"/>
  <c r="BT15" i="67"/>
  <c r="BR2" i="67" s="1"/>
  <c r="AO21" i="26" s="1"/>
  <c r="BM15" i="67"/>
  <c r="BK2" i="67" s="1"/>
  <c r="AH21" i="26" s="1"/>
  <c r="AG51" i="2"/>
  <c r="F21" i="26"/>
  <c r="BP15" i="68"/>
  <c r="BN2" i="68" s="1"/>
  <c r="AK22" i="26" s="1"/>
  <c r="BS15" i="68"/>
  <c r="BQ2" i="68" s="1"/>
  <c r="AN22" i="26" s="1"/>
  <c r="AG52" i="2"/>
  <c r="F22" i="26"/>
  <c r="CA15" i="68"/>
  <c r="BX2" i="68" s="1"/>
  <c r="AU22" i="26" s="1"/>
  <c r="BX15" i="68"/>
  <c r="BU2" i="68" s="1"/>
  <c r="AR22" i="26" s="1"/>
  <c r="BT15" i="69"/>
  <c r="BR2" i="69" s="1"/>
  <c r="AO23" i="26" s="1"/>
  <c r="BV15" i="69"/>
  <c r="BS2" i="69" s="1"/>
  <c r="AP23" i="26" s="1"/>
  <c r="CA15" i="69"/>
  <c r="BX2" i="69" s="1"/>
  <c r="AU23" i="26" s="1"/>
  <c r="BX15" i="69"/>
  <c r="BU2" i="69" s="1"/>
  <c r="AR23" i="26" s="1"/>
  <c r="BS15" i="69"/>
  <c r="BQ2" i="69" s="1"/>
  <c r="AN23" i="26" s="1"/>
  <c r="AG53" i="2"/>
  <c r="F23" i="26"/>
  <c r="AG54" i="2"/>
  <c r="F24" i="26"/>
  <c r="CA15" i="71"/>
  <c r="BX2" i="71" s="1"/>
  <c r="AU25" i="26" s="1"/>
  <c r="AG55" i="2"/>
  <c r="F25" i="26"/>
  <c r="BP15" i="72"/>
  <c r="BN2" i="72" s="1"/>
  <c r="AK26" i="26" s="1"/>
  <c r="BM15" i="72"/>
  <c r="BK2" i="72" s="1"/>
  <c r="AH26" i="26" s="1"/>
  <c r="AG56" i="2"/>
  <c r="F26" i="26"/>
  <c r="BX15" i="72"/>
  <c r="BU2" i="72" s="1"/>
  <c r="AR26" i="26" s="1"/>
  <c r="BP15" i="73"/>
  <c r="BN2" i="73" s="1"/>
  <c r="AK27" i="26" s="1"/>
  <c r="BM15" i="73"/>
  <c r="BK2" i="73" s="1"/>
  <c r="AH27" i="26" s="1"/>
  <c r="AG57" i="2"/>
  <c r="F27" i="26"/>
  <c r="CA15" i="73"/>
  <c r="BX2" i="73" s="1"/>
  <c r="AU27" i="26" s="1"/>
  <c r="BX15" i="73"/>
  <c r="BU2" i="73" s="1"/>
  <c r="AR27" i="26" s="1"/>
  <c r="BP15" i="74"/>
  <c r="BN2" i="74" s="1"/>
  <c r="AK28" i="26" s="1"/>
  <c r="U19" i="74"/>
  <c r="AH58" i="2"/>
  <c r="G28" i="26"/>
  <c r="AG58" i="2"/>
  <c r="F28" i="26"/>
  <c r="CA15" i="74"/>
  <c r="BX2" i="74" s="1"/>
  <c r="AU28" i="26" s="1"/>
  <c r="CA15" i="75"/>
  <c r="BX2" i="75" s="1"/>
  <c r="AU29" i="26" s="1"/>
  <c r="AG59" i="2"/>
  <c r="F29" i="26"/>
  <c r="BP15" i="76"/>
  <c r="BN2" i="76" s="1"/>
  <c r="AK30" i="26" s="1"/>
  <c r="AG60" i="2"/>
  <c r="F30" i="26"/>
  <c r="CA15" i="77"/>
  <c r="BX2" i="77" s="1"/>
  <c r="AU31" i="26" s="1"/>
  <c r="BX15" i="77"/>
  <c r="BU2" i="77" s="1"/>
  <c r="AR31" i="26" s="1"/>
  <c r="BM15" i="77"/>
  <c r="BK2" i="77" s="1"/>
  <c r="AH31" i="26" s="1"/>
  <c r="BO15" i="77"/>
  <c r="BM2" i="77" s="1"/>
  <c r="AJ31" i="26" s="1"/>
  <c r="AG61" i="2"/>
  <c r="F31" i="26"/>
  <c r="CA15" i="78"/>
  <c r="BX2" i="78" s="1"/>
  <c r="AU32" i="26" s="1"/>
  <c r="BS15" i="78"/>
  <c r="BQ2" i="78" s="1"/>
  <c r="AN32" i="26" s="1"/>
  <c r="AG62" i="2"/>
  <c r="F32" i="26"/>
  <c r="BP15" i="79"/>
  <c r="BN2" i="79" s="1"/>
  <c r="AK33" i="26" s="1"/>
  <c r="AG63" i="2"/>
  <c r="F33" i="26"/>
  <c r="BX15" i="79"/>
  <c r="BU2" i="79" s="1"/>
  <c r="AR33" i="26" s="1"/>
  <c r="BP15" i="80"/>
  <c r="BN2" i="80" s="1"/>
  <c r="AK34" i="26" s="1"/>
  <c r="BM15" i="80"/>
  <c r="BK2" i="80" s="1"/>
  <c r="AH34" i="26" s="1"/>
  <c r="AG64" i="2"/>
  <c r="F34" i="26"/>
  <c r="BX15" i="80"/>
  <c r="BU2" i="80" s="1"/>
  <c r="AR34" i="26" s="1"/>
  <c r="AI64" i="2"/>
  <c r="H34" i="26"/>
  <c r="AI63" i="2"/>
  <c r="H33" i="26"/>
  <c r="AI62" i="2"/>
  <c r="H32" i="26"/>
  <c r="AI61" i="2"/>
  <c r="H31" i="26"/>
  <c r="AI60" i="2"/>
  <c r="H30" i="26"/>
  <c r="AI59" i="2"/>
  <c r="H29" i="26"/>
  <c r="BS15" i="75"/>
  <c r="BQ2" i="75" s="1"/>
  <c r="AN29" i="26" s="1"/>
  <c r="BX15" i="75"/>
  <c r="BU2" i="75" s="1"/>
  <c r="AR29" i="26" s="1"/>
  <c r="AI58" i="2"/>
  <c r="H28" i="26"/>
  <c r="U19" i="73"/>
  <c r="AH57" i="2"/>
  <c r="G27" i="26"/>
  <c r="AI57" i="2"/>
  <c r="H27" i="26"/>
  <c r="AI56" i="2"/>
  <c r="H26" i="26"/>
  <c r="AI55" i="2"/>
  <c r="H25" i="26"/>
  <c r="BS15" i="71"/>
  <c r="BQ2" i="71" s="1"/>
  <c r="AN25" i="26" s="1"/>
  <c r="BX15" i="71"/>
  <c r="BU2" i="71" s="1"/>
  <c r="AR25" i="26" s="1"/>
  <c r="U19" i="70"/>
  <c r="AH54" i="2"/>
  <c r="G24" i="26"/>
  <c r="AI54" i="2"/>
  <c r="H24" i="26"/>
  <c r="AI53" i="2"/>
  <c r="H23" i="26"/>
  <c r="AI52" i="2"/>
  <c r="H22" i="26"/>
  <c r="AI51" i="2"/>
  <c r="H21" i="26"/>
  <c r="AI50" i="2"/>
  <c r="H20" i="26"/>
  <c r="U19" i="64"/>
  <c r="AH48" i="2"/>
  <c r="G18" i="26"/>
  <c r="AI48" i="2"/>
  <c r="H18" i="26"/>
  <c r="AI47" i="2"/>
  <c r="H17" i="26"/>
  <c r="AI46" i="2"/>
  <c r="H16" i="26"/>
  <c r="AI45" i="2"/>
  <c r="H15" i="26"/>
  <c r="AI44" i="2"/>
  <c r="H14" i="26"/>
  <c r="AI43" i="2"/>
  <c r="H13" i="26"/>
  <c r="AI42" i="2"/>
  <c r="H12" i="26"/>
  <c r="AI41" i="2"/>
  <c r="H11" i="26"/>
  <c r="AI40" i="2"/>
  <c r="H10" i="26"/>
  <c r="AI39" i="2"/>
  <c r="H9" i="26"/>
  <c r="U19" i="54"/>
  <c r="AH38" i="2"/>
  <c r="G8" i="26"/>
  <c r="AI38" i="2"/>
  <c r="H8" i="26"/>
  <c r="AI37" i="2"/>
  <c r="H7" i="26"/>
  <c r="CA15" i="52"/>
  <c r="BX2" i="52" s="1"/>
  <c r="AU6" i="26" s="1"/>
  <c r="BR15" i="52"/>
  <c r="BP2" i="52" s="1"/>
  <c r="AM6" i="26" s="1"/>
  <c r="AV17" i="80"/>
  <c r="AV2" i="80" s="1"/>
  <c r="AR64" i="2" s="1"/>
  <c r="AX17" i="80"/>
  <c r="AX2" i="80" s="1"/>
  <c r="AV17" i="79"/>
  <c r="AV2" i="79" s="1"/>
  <c r="AR63" i="2" s="1"/>
  <c r="AW17" i="80"/>
  <c r="AW2" i="80" s="1"/>
  <c r="AU17" i="80"/>
  <c r="AU2" i="80" s="1"/>
  <c r="AQ64" i="2" s="1"/>
  <c r="AV17" i="77"/>
  <c r="AV2" i="77" s="1"/>
  <c r="AR61" i="2" s="1"/>
  <c r="AX17" i="79"/>
  <c r="AX2" i="79" s="1"/>
  <c r="BV15" i="80"/>
  <c r="BS2" i="80" s="1"/>
  <c r="AP34" i="26" s="1"/>
  <c r="BH12" i="80"/>
  <c r="BD12" i="80"/>
  <c r="AZ12" i="80"/>
  <c r="BK12" i="80"/>
  <c r="BG12" i="80"/>
  <c r="BC12" i="80"/>
  <c r="BJ12" i="80"/>
  <c r="BF12" i="80"/>
  <c r="BB12" i="80"/>
  <c r="BE12" i="80"/>
  <c r="BA12" i="80"/>
  <c r="BI12" i="80"/>
  <c r="BI14" i="80"/>
  <c r="BE14" i="80"/>
  <c r="BA14" i="80"/>
  <c r="BH14" i="80"/>
  <c r="BD14" i="80"/>
  <c r="AZ14" i="80"/>
  <c r="BK14" i="80"/>
  <c r="BG14" i="80"/>
  <c r="BC14" i="80"/>
  <c r="BB14" i="80"/>
  <c r="BJ14" i="80"/>
  <c r="BF14" i="80"/>
  <c r="BW15" i="80"/>
  <c r="BT2" i="80" s="1"/>
  <c r="AQ34" i="26" s="1"/>
  <c r="BY15" i="80"/>
  <c r="BV2" i="80" s="1"/>
  <c r="AS34" i="26" s="1"/>
  <c r="AN2" i="80"/>
  <c r="AM2" i="80"/>
  <c r="AS2" i="80"/>
  <c r="AO64" i="2" s="1"/>
  <c r="AR2" i="80"/>
  <c r="AN64" i="2" s="1"/>
  <c r="AQ2" i="80"/>
  <c r="AM64" i="2" s="1"/>
  <c r="AT2" i="80"/>
  <c r="AP64" i="2" s="1"/>
  <c r="BK11" i="80"/>
  <c r="BG11" i="80"/>
  <c r="BC11" i="80"/>
  <c r="BJ11" i="80"/>
  <c r="BF11" i="80"/>
  <c r="BB11" i="80"/>
  <c r="BI11" i="80"/>
  <c r="BE11" i="80"/>
  <c r="BA11" i="80"/>
  <c r="AZ11" i="80"/>
  <c r="BH11" i="80"/>
  <c r="BD11" i="80"/>
  <c r="BH13" i="80"/>
  <c r="BD13" i="80"/>
  <c r="AZ13" i="80"/>
  <c r="BK13" i="80"/>
  <c r="BG13" i="80"/>
  <c r="BC13" i="80"/>
  <c r="BJ13" i="80"/>
  <c r="BF13" i="80"/>
  <c r="BB13" i="80"/>
  <c r="BA13" i="80"/>
  <c r="BI13" i="80"/>
  <c r="BE13" i="80"/>
  <c r="BI15" i="80"/>
  <c r="BE15" i="80"/>
  <c r="BA15" i="80"/>
  <c r="BH15" i="80"/>
  <c r="BD15" i="80"/>
  <c r="AZ15" i="80"/>
  <c r="BK15" i="80"/>
  <c r="BG15" i="80"/>
  <c r="BC15" i="80"/>
  <c r="BJ15" i="80"/>
  <c r="BF15" i="80"/>
  <c r="BB15" i="80"/>
  <c r="AM21" i="80"/>
  <c r="AG2" i="80"/>
  <c r="AF2" i="80"/>
  <c r="AE2" i="80"/>
  <c r="AH2" i="80"/>
  <c r="AQ11" i="80"/>
  <c r="AQ17" i="80" s="1"/>
  <c r="AO2" i="80" s="1"/>
  <c r="AP17" i="80"/>
  <c r="AL2" i="80" s="1"/>
  <c r="AJ64" i="2" s="1"/>
  <c r="AU17" i="79"/>
  <c r="AU2" i="79" s="1"/>
  <c r="AQ63" i="2" s="1"/>
  <c r="AV17" i="75"/>
  <c r="AV2" i="75" s="1"/>
  <c r="AR59" i="2" s="1"/>
  <c r="AW17" i="79"/>
  <c r="AW2" i="79" s="1"/>
  <c r="AN2" i="79"/>
  <c r="AM2" i="79"/>
  <c r="BH12" i="79"/>
  <c r="BD12" i="79"/>
  <c r="AZ12" i="79"/>
  <c r="BK12" i="79"/>
  <c r="BG12" i="79"/>
  <c r="BC12" i="79"/>
  <c r="BJ12" i="79"/>
  <c r="BF12" i="79"/>
  <c r="BB12" i="79"/>
  <c r="BA12" i="79"/>
  <c r="BI12" i="79"/>
  <c r="BE12" i="79"/>
  <c r="BI14" i="79"/>
  <c r="BE14" i="79"/>
  <c r="BA14" i="79"/>
  <c r="BH14" i="79"/>
  <c r="BD14" i="79"/>
  <c r="AZ14" i="79"/>
  <c r="BK14" i="79"/>
  <c r="BG14" i="79"/>
  <c r="BC14" i="79"/>
  <c r="BJ14" i="79"/>
  <c r="BF14" i="79"/>
  <c r="BB14" i="79"/>
  <c r="BW15" i="79"/>
  <c r="BT2" i="79" s="1"/>
  <c r="AQ33" i="26" s="1"/>
  <c r="BY15" i="79"/>
  <c r="BV2" i="79" s="1"/>
  <c r="AS33" i="26" s="1"/>
  <c r="AM21" i="79"/>
  <c r="AG2" i="79"/>
  <c r="AF2" i="79"/>
  <c r="AE2" i="79"/>
  <c r="AH2" i="79"/>
  <c r="AS2" i="79"/>
  <c r="AO63" i="2" s="1"/>
  <c r="AR2" i="79"/>
  <c r="AN63" i="2" s="1"/>
  <c r="AQ2" i="79"/>
  <c r="AM63" i="2" s="1"/>
  <c r="AT2" i="79"/>
  <c r="AP63" i="2" s="1"/>
  <c r="BK11" i="79"/>
  <c r="BG11" i="79"/>
  <c r="BC11" i="79"/>
  <c r="BJ11" i="79"/>
  <c r="BF11" i="79"/>
  <c r="BB11" i="79"/>
  <c r="BI11" i="79"/>
  <c r="BE11" i="79"/>
  <c r="BA11" i="79"/>
  <c r="BH11" i="79"/>
  <c r="BD11" i="79"/>
  <c r="AZ11" i="79"/>
  <c r="BH13" i="79"/>
  <c r="BD13" i="79"/>
  <c r="AZ13" i="79"/>
  <c r="BK13" i="79"/>
  <c r="BG13" i="79"/>
  <c r="BC13" i="79"/>
  <c r="BJ13" i="79"/>
  <c r="BF13" i="79"/>
  <c r="BB13" i="79"/>
  <c r="BI13" i="79"/>
  <c r="BE13" i="79"/>
  <c r="BA13" i="79"/>
  <c r="BI15" i="79"/>
  <c r="BE15" i="79"/>
  <c r="BA15" i="79"/>
  <c r="BH15" i="79"/>
  <c r="BD15" i="79"/>
  <c r="AZ15" i="79"/>
  <c r="BK15" i="79"/>
  <c r="BG15" i="79"/>
  <c r="BC15" i="79"/>
  <c r="BF15" i="79"/>
  <c r="BB15" i="79"/>
  <c r="BJ15" i="79"/>
  <c r="BM15" i="79"/>
  <c r="BK2" i="79" s="1"/>
  <c r="AH33" i="26" s="1"/>
  <c r="AQ11" i="79"/>
  <c r="AQ17" i="79" s="1"/>
  <c r="AO2" i="79" s="1"/>
  <c r="AP17" i="79"/>
  <c r="AL2" i="79" s="1"/>
  <c r="AJ63" i="2" s="1"/>
  <c r="AX17" i="78"/>
  <c r="AX2" i="78" s="1"/>
  <c r="AV17" i="76"/>
  <c r="AV2" i="76" s="1"/>
  <c r="AR60" i="2" s="1"/>
  <c r="AU17" i="78"/>
  <c r="AU2" i="78" s="1"/>
  <c r="AQ62" i="2" s="1"/>
  <c r="AW17" i="76"/>
  <c r="AW2" i="76" s="1"/>
  <c r="AX17" i="76"/>
  <c r="AX2" i="76" s="1"/>
  <c r="AV17" i="78"/>
  <c r="AV2" i="78" s="1"/>
  <c r="AR62" i="2" s="1"/>
  <c r="BP15" i="78"/>
  <c r="BN2" i="78" s="1"/>
  <c r="AK32" i="26" s="1"/>
  <c r="AN2" i="78"/>
  <c r="AM2" i="78"/>
  <c r="AQ11" i="78"/>
  <c r="AQ17" i="78" s="1"/>
  <c r="AO2" i="78" s="1"/>
  <c r="AP17" i="78"/>
  <c r="AL2" i="78" s="1"/>
  <c r="AJ62" i="2" s="1"/>
  <c r="AW17" i="78"/>
  <c r="AW2" i="78" s="1"/>
  <c r="BH12" i="78"/>
  <c r="BD12" i="78"/>
  <c r="AZ12" i="78"/>
  <c r="BK12" i="78"/>
  <c r="BG12" i="78"/>
  <c r="BC12" i="78"/>
  <c r="BJ12" i="78"/>
  <c r="BF12" i="78"/>
  <c r="BB12" i="78"/>
  <c r="BI12" i="78"/>
  <c r="BE12" i="78"/>
  <c r="BA12" i="78"/>
  <c r="BI14" i="78"/>
  <c r="BE14" i="78"/>
  <c r="BA14" i="78"/>
  <c r="BH14" i="78"/>
  <c r="BD14" i="78"/>
  <c r="AZ14" i="78"/>
  <c r="BK14" i="78"/>
  <c r="BG14" i="78"/>
  <c r="BC14" i="78"/>
  <c r="BJ14" i="78"/>
  <c r="BF14" i="78"/>
  <c r="BB14" i="78"/>
  <c r="AM21" i="78"/>
  <c r="AG2" i="78"/>
  <c r="AF2" i="78"/>
  <c r="AE2" i="78"/>
  <c r="AH2" i="78"/>
  <c r="BV15" i="78"/>
  <c r="BS2" i="78" s="1"/>
  <c r="AP32" i="26" s="1"/>
  <c r="AS2" i="78"/>
  <c r="AO62" i="2" s="1"/>
  <c r="AT2" i="78"/>
  <c r="AP62" i="2" s="1"/>
  <c r="AR2" i="78"/>
  <c r="AN62" i="2" s="1"/>
  <c r="AQ2" i="78"/>
  <c r="AM62" i="2" s="1"/>
  <c r="BK11" i="78"/>
  <c r="BG11" i="78"/>
  <c r="BC11" i="78"/>
  <c r="BH11" i="78"/>
  <c r="BJ11" i="78"/>
  <c r="BF11" i="78"/>
  <c r="BB11" i="78"/>
  <c r="BI11" i="78"/>
  <c r="BE11" i="78"/>
  <c r="BA11" i="78"/>
  <c r="BD11" i="78"/>
  <c r="AZ11" i="78"/>
  <c r="BH13" i="78"/>
  <c r="BD13" i="78"/>
  <c r="AZ13" i="78"/>
  <c r="BK13" i="78"/>
  <c r="BG13" i="78"/>
  <c r="BC13" i="78"/>
  <c r="BJ13" i="78"/>
  <c r="BF13" i="78"/>
  <c r="BB13" i="78"/>
  <c r="BI13" i="78"/>
  <c r="BE13" i="78"/>
  <c r="BA13" i="78"/>
  <c r="BI15" i="78"/>
  <c r="BE15" i="78"/>
  <c r="BA15" i="78"/>
  <c r="BH15" i="78"/>
  <c r="BD15" i="78"/>
  <c r="AZ15" i="78"/>
  <c r="BK15" i="78"/>
  <c r="BG15" i="78"/>
  <c r="BC15" i="78"/>
  <c r="BJ15" i="78"/>
  <c r="BF15" i="78"/>
  <c r="BB15" i="78"/>
  <c r="AX17" i="77"/>
  <c r="AX2" i="77" s="1"/>
  <c r="AW17" i="75"/>
  <c r="AW2" i="75" s="1"/>
  <c r="AX17" i="75"/>
  <c r="AX2" i="75" s="1"/>
  <c r="BV15" i="77"/>
  <c r="BS2" i="77" s="1"/>
  <c r="AP31" i="26" s="1"/>
  <c r="BS15" i="77"/>
  <c r="BQ2" i="77" s="1"/>
  <c r="AN31" i="26" s="1"/>
  <c r="AW17" i="77"/>
  <c r="AW2" i="77" s="1"/>
  <c r="BH12" i="77"/>
  <c r="BD12" i="77"/>
  <c r="AZ12" i="77"/>
  <c r="BK12" i="77"/>
  <c r="BG12" i="77"/>
  <c r="BC12" i="77"/>
  <c r="BJ12" i="77"/>
  <c r="BF12" i="77"/>
  <c r="BB12" i="77"/>
  <c r="BA12" i="77"/>
  <c r="BI12" i="77"/>
  <c r="BE12" i="77"/>
  <c r="BI14" i="77"/>
  <c r="BE14" i="77"/>
  <c r="BA14" i="77"/>
  <c r="BH14" i="77"/>
  <c r="BD14" i="77"/>
  <c r="AZ14" i="77"/>
  <c r="BK14" i="77"/>
  <c r="BG14" i="77"/>
  <c r="BC14" i="77"/>
  <c r="BJ14" i="77"/>
  <c r="BF14" i="77"/>
  <c r="BB14" i="77"/>
  <c r="BW15" i="77"/>
  <c r="BT2" i="77" s="1"/>
  <c r="AQ31" i="26" s="1"/>
  <c r="BN15" i="77"/>
  <c r="BL2" i="77" s="1"/>
  <c r="AI31" i="26" s="1"/>
  <c r="AM21" i="77"/>
  <c r="AG2" i="77"/>
  <c r="AF2" i="77"/>
  <c r="AE2" i="77"/>
  <c r="AH2" i="77"/>
  <c r="AN2" i="77"/>
  <c r="AM2" i="77"/>
  <c r="AU17" i="77"/>
  <c r="AU2" i="77" s="1"/>
  <c r="AQ61" i="2" s="1"/>
  <c r="BR15" i="77"/>
  <c r="BP2" i="77" s="1"/>
  <c r="AM31" i="26" s="1"/>
  <c r="BK11" i="77"/>
  <c r="BG11" i="77"/>
  <c r="BC11" i="77"/>
  <c r="BJ11" i="77"/>
  <c r="BF11" i="77"/>
  <c r="BB11" i="77"/>
  <c r="BI11" i="77"/>
  <c r="BE11" i="77"/>
  <c r="BA11" i="77"/>
  <c r="BH11" i="77"/>
  <c r="BD11" i="77"/>
  <c r="AZ11" i="77"/>
  <c r="BH13" i="77"/>
  <c r="BD13" i="77"/>
  <c r="AZ13" i="77"/>
  <c r="BK13" i="77"/>
  <c r="BG13" i="77"/>
  <c r="BC13" i="77"/>
  <c r="BJ13" i="77"/>
  <c r="BF13" i="77"/>
  <c r="BB13" i="77"/>
  <c r="BE13" i="77"/>
  <c r="BI13" i="77"/>
  <c r="BA13" i="77"/>
  <c r="BI15" i="77"/>
  <c r="BE15" i="77"/>
  <c r="BA15" i="77"/>
  <c r="BH15" i="77"/>
  <c r="BD15" i="77"/>
  <c r="AZ15" i="77"/>
  <c r="BK15" i="77"/>
  <c r="BG15" i="77"/>
  <c r="BC15" i="77"/>
  <c r="BB15" i="77"/>
  <c r="BF15" i="77"/>
  <c r="BJ15" i="77"/>
  <c r="BP15" i="77"/>
  <c r="BN2" i="77" s="1"/>
  <c r="AK31" i="26" s="1"/>
  <c r="AS2" i="77"/>
  <c r="AO61" i="2" s="1"/>
  <c r="AR2" i="77"/>
  <c r="AN61" i="2" s="1"/>
  <c r="AQ2" i="77"/>
  <c r="AM61" i="2" s="1"/>
  <c r="AT2" i="77"/>
  <c r="AP61" i="2" s="1"/>
  <c r="AQ11" i="77"/>
  <c r="AQ17" i="77" s="1"/>
  <c r="AO2" i="77" s="1"/>
  <c r="AP17" i="77"/>
  <c r="AL2" i="77" s="1"/>
  <c r="AJ61" i="2" s="1"/>
  <c r="BS15" i="76"/>
  <c r="BQ2" i="76" s="1"/>
  <c r="AN30" i="26" s="1"/>
  <c r="BH12" i="76"/>
  <c r="BD12" i="76"/>
  <c r="AZ12" i="76"/>
  <c r="BK12" i="76"/>
  <c r="BG12" i="76"/>
  <c r="BC12" i="76"/>
  <c r="BJ12" i="76"/>
  <c r="BF12" i="76"/>
  <c r="BB12" i="76"/>
  <c r="BE12" i="76"/>
  <c r="BA12" i="76"/>
  <c r="BI12" i="76"/>
  <c r="BI14" i="76"/>
  <c r="BE14" i="76"/>
  <c r="BA14" i="76"/>
  <c r="BH14" i="76"/>
  <c r="BD14" i="76"/>
  <c r="AZ14" i="76"/>
  <c r="BK14" i="76"/>
  <c r="BG14" i="76"/>
  <c r="BC14" i="76"/>
  <c r="BJ14" i="76"/>
  <c r="BF14" i="76"/>
  <c r="BB14" i="76"/>
  <c r="AM21" i="76"/>
  <c r="AG2" i="76"/>
  <c r="AF2" i="76"/>
  <c r="AE2" i="76"/>
  <c r="AH2" i="76"/>
  <c r="AN2" i="76"/>
  <c r="AM2" i="76"/>
  <c r="AU17" i="76"/>
  <c r="AU2" i="76" s="1"/>
  <c r="AQ60" i="2" s="1"/>
  <c r="AS2" i="76"/>
  <c r="AO60" i="2" s="1"/>
  <c r="AR2" i="76"/>
  <c r="AN60" i="2" s="1"/>
  <c r="AQ2" i="76"/>
  <c r="AM60" i="2" s="1"/>
  <c r="AT2" i="76"/>
  <c r="AP60" i="2" s="1"/>
  <c r="BX15" i="76"/>
  <c r="BU2" i="76" s="1"/>
  <c r="AR30" i="26" s="1"/>
  <c r="BK11" i="76"/>
  <c r="BG11" i="76"/>
  <c r="BC11" i="76"/>
  <c r="BJ11" i="76"/>
  <c r="BF11" i="76"/>
  <c r="BB11" i="76"/>
  <c r="BI11" i="76"/>
  <c r="BE11" i="76"/>
  <c r="BA11" i="76"/>
  <c r="AZ11" i="76"/>
  <c r="BH11" i="76"/>
  <c r="BD11" i="76"/>
  <c r="BH13" i="76"/>
  <c r="BD13" i="76"/>
  <c r="AZ13" i="76"/>
  <c r="BK13" i="76"/>
  <c r="BG13" i="76"/>
  <c r="BC13" i="76"/>
  <c r="BJ13" i="76"/>
  <c r="BF13" i="76"/>
  <c r="BB13" i="76"/>
  <c r="BE13" i="76"/>
  <c r="BA13" i="76"/>
  <c r="BI13" i="76"/>
  <c r="BI15" i="76"/>
  <c r="BE15" i="76"/>
  <c r="BA15" i="76"/>
  <c r="BH15" i="76"/>
  <c r="BD15" i="76"/>
  <c r="AZ15" i="76"/>
  <c r="BK15" i="76"/>
  <c r="BG15" i="76"/>
  <c r="BC15" i="76"/>
  <c r="BB15" i="76"/>
  <c r="BJ15" i="76"/>
  <c r="BF15" i="76"/>
  <c r="BM15" i="76"/>
  <c r="BK2" i="76" s="1"/>
  <c r="AH30" i="26" s="1"/>
  <c r="AQ11" i="76"/>
  <c r="AQ17" i="76" s="1"/>
  <c r="AO2" i="76" s="1"/>
  <c r="AP17" i="76"/>
  <c r="AL2" i="76" s="1"/>
  <c r="AJ60" i="2" s="1"/>
  <c r="AV17" i="73"/>
  <c r="AV2" i="73" s="1"/>
  <c r="AR57" i="2" s="1"/>
  <c r="AW17" i="74"/>
  <c r="AW2" i="74" s="1"/>
  <c r="AU17" i="74"/>
  <c r="AU2" i="74" s="1"/>
  <c r="AQ58" i="2" s="1"/>
  <c r="AV17" i="74"/>
  <c r="AV2" i="74" s="1"/>
  <c r="AR58" i="2" s="1"/>
  <c r="AU17" i="75"/>
  <c r="AU2" i="75" s="1"/>
  <c r="AQ59" i="2" s="1"/>
  <c r="BH12" i="75"/>
  <c r="BD12" i="75"/>
  <c r="AZ12" i="75"/>
  <c r="BK12" i="75"/>
  <c r="BG12" i="75"/>
  <c r="BC12" i="75"/>
  <c r="BJ12" i="75"/>
  <c r="BF12" i="75"/>
  <c r="BB12" i="75"/>
  <c r="BI12" i="75"/>
  <c r="BE12" i="75"/>
  <c r="BA12" i="75"/>
  <c r="BI14" i="75"/>
  <c r="BE14" i="75"/>
  <c r="BA14" i="75"/>
  <c r="BH14" i="75"/>
  <c r="BD14" i="75"/>
  <c r="AZ14" i="75"/>
  <c r="BK14" i="75"/>
  <c r="BG14" i="75"/>
  <c r="BC14" i="75"/>
  <c r="BJ14" i="75"/>
  <c r="BF14" i="75"/>
  <c r="BB14" i="75"/>
  <c r="BW15" i="75"/>
  <c r="BT2" i="75" s="1"/>
  <c r="AQ29" i="26" s="1"/>
  <c r="BV15" i="75"/>
  <c r="BS2" i="75" s="1"/>
  <c r="AP29" i="26" s="1"/>
  <c r="BT15" i="75"/>
  <c r="BR2" i="75" s="1"/>
  <c r="AO29" i="26" s="1"/>
  <c r="BM15" i="75"/>
  <c r="BK2" i="75" s="1"/>
  <c r="AH29" i="26" s="1"/>
  <c r="BP15" i="75"/>
  <c r="BN2" i="75" s="1"/>
  <c r="AK29" i="26" s="1"/>
  <c r="AS2" i="75"/>
  <c r="AO59" i="2" s="1"/>
  <c r="AR2" i="75"/>
  <c r="AN59" i="2" s="1"/>
  <c r="AQ2" i="75"/>
  <c r="AM59" i="2" s="1"/>
  <c r="AT2" i="75"/>
  <c r="AP59" i="2" s="1"/>
  <c r="BK11" i="75"/>
  <c r="BG11" i="75"/>
  <c r="BC11" i="75"/>
  <c r="BJ11" i="75"/>
  <c r="BF11" i="75"/>
  <c r="BB11" i="75"/>
  <c r="BI11" i="75"/>
  <c r="BE11" i="75"/>
  <c r="BA11" i="75"/>
  <c r="BH11" i="75"/>
  <c r="BD11" i="75"/>
  <c r="AZ11" i="75"/>
  <c r="BH13" i="75"/>
  <c r="BD13" i="75"/>
  <c r="AZ13" i="75"/>
  <c r="BK13" i="75"/>
  <c r="BG13" i="75"/>
  <c r="BC13" i="75"/>
  <c r="BJ13" i="75"/>
  <c r="BF13" i="75"/>
  <c r="BB13" i="75"/>
  <c r="BI13" i="75"/>
  <c r="BE13" i="75"/>
  <c r="BA13" i="75"/>
  <c r="BI15" i="75"/>
  <c r="BE15" i="75"/>
  <c r="BA15" i="75"/>
  <c r="BH15" i="75"/>
  <c r="BD15" i="75"/>
  <c r="AZ15" i="75"/>
  <c r="BK15" i="75"/>
  <c r="BG15" i="75"/>
  <c r="BC15" i="75"/>
  <c r="BJ15" i="75"/>
  <c r="BF15" i="75"/>
  <c r="BB15" i="75"/>
  <c r="AM21" i="75"/>
  <c r="AG2" i="75"/>
  <c r="AF2" i="75"/>
  <c r="AE2" i="75"/>
  <c r="AH2" i="75"/>
  <c r="AN2" i="75"/>
  <c r="AM2" i="75"/>
  <c r="AQ11" i="75"/>
  <c r="AQ17" i="75" s="1"/>
  <c r="AO2" i="75" s="1"/>
  <c r="AP17" i="75"/>
  <c r="AL2" i="75" s="1"/>
  <c r="AJ59" i="2" s="1"/>
  <c r="AS2" i="74"/>
  <c r="AO58" i="2" s="1"/>
  <c r="BO15" i="74"/>
  <c r="BM2" i="74" s="1"/>
  <c r="AJ28" i="26" s="1"/>
  <c r="AQ2" i="74"/>
  <c r="AM58" i="2" s="1"/>
  <c r="AX17" i="73"/>
  <c r="AX2" i="73" s="1"/>
  <c r="BS15" i="74"/>
  <c r="BQ2" i="74" s="1"/>
  <c r="AN28" i="26" s="1"/>
  <c r="AT2" i="74"/>
  <c r="AP58" i="2" s="1"/>
  <c r="BK11" i="74"/>
  <c r="BG11" i="74"/>
  <c r="BC11" i="74"/>
  <c r="BJ11" i="74"/>
  <c r="BF11" i="74"/>
  <c r="BB11" i="74"/>
  <c r="BI11" i="74"/>
  <c r="BE11" i="74"/>
  <c r="BA11" i="74"/>
  <c r="BH11" i="74"/>
  <c r="BD11" i="74"/>
  <c r="AZ11" i="74"/>
  <c r="BH13" i="74"/>
  <c r="BD13" i="74"/>
  <c r="AZ13" i="74"/>
  <c r="BK13" i="74"/>
  <c r="BG13" i="74"/>
  <c r="BC13" i="74"/>
  <c r="BJ13" i="74"/>
  <c r="BF13" i="74"/>
  <c r="BB13" i="74"/>
  <c r="BA13" i="74"/>
  <c r="BI13" i="74"/>
  <c r="BE13" i="74"/>
  <c r="BI15" i="74"/>
  <c r="BE15" i="74"/>
  <c r="BA15" i="74"/>
  <c r="BH15" i="74"/>
  <c r="BD15" i="74"/>
  <c r="AZ15" i="74"/>
  <c r="BK15" i="74"/>
  <c r="BG15" i="74"/>
  <c r="BC15" i="74"/>
  <c r="BJ15" i="74"/>
  <c r="BF15" i="74"/>
  <c r="BB15" i="74"/>
  <c r="AR2" i="74"/>
  <c r="AN58" i="2" s="1"/>
  <c r="AQ11" i="74"/>
  <c r="AQ17" i="74" s="1"/>
  <c r="AO2" i="74" s="1"/>
  <c r="AP17" i="74"/>
  <c r="AL2" i="74" s="1"/>
  <c r="AJ58" i="2" s="1"/>
  <c r="AM21" i="74"/>
  <c r="AG2" i="74"/>
  <c r="AF2" i="74"/>
  <c r="AE2" i="74"/>
  <c r="AH2" i="74"/>
  <c r="AN2" i="74"/>
  <c r="AM2" i="74"/>
  <c r="BX15" i="74"/>
  <c r="BU2" i="74" s="1"/>
  <c r="AR28" i="26" s="1"/>
  <c r="AX17" i="74"/>
  <c r="AX2" i="74" s="1"/>
  <c r="BH12" i="74"/>
  <c r="BD12" i="74"/>
  <c r="AZ12" i="74"/>
  <c r="BK12" i="74"/>
  <c r="BG12" i="74"/>
  <c r="BC12" i="74"/>
  <c r="BJ12" i="74"/>
  <c r="BF12" i="74"/>
  <c r="BB12" i="74"/>
  <c r="BA12" i="74"/>
  <c r="BI12" i="74"/>
  <c r="BE12" i="74"/>
  <c r="BI14" i="74"/>
  <c r="BE14" i="74"/>
  <c r="BA14" i="74"/>
  <c r="BH14" i="74"/>
  <c r="BD14" i="74"/>
  <c r="AZ14" i="74"/>
  <c r="BK14" i="74"/>
  <c r="BG14" i="74"/>
  <c r="BC14" i="74"/>
  <c r="BJ14" i="74"/>
  <c r="BF14" i="74"/>
  <c r="BB14" i="74"/>
  <c r="AV17" i="70"/>
  <c r="AV2" i="70" s="1"/>
  <c r="AR54" i="2" s="1"/>
  <c r="AV17" i="71"/>
  <c r="AV2" i="71" s="1"/>
  <c r="AR55" i="2" s="1"/>
  <c r="AW17" i="72"/>
  <c r="AW2" i="72" s="1"/>
  <c r="AV17" i="72"/>
  <c r="AV2" i="72" s="1"/>
  <c r="AR56" i="2" s="1"/>
  <c r="AU17" i="73"/>
  <c r="AU2" i="73" s="1"/>
  <c r="AQ57" i="2" s="1"/>
  <c r="AN2" i="73"/>
  <c r="AM2" i="73"/>
  <c r="BH12" i="73"/>
  <c r="BD12" i="73"/>
  <c r="AZ12" i="73"/>
  <c r="BK12" i="73"/>
  <c r="BG12" i="73"/>
  <c r="BC12" i="73"/>
  <c r="BJ12" i="73"/>
  <c r="BF12" i="73"/>
  <c r="BB12" i="73"/>
  <c r="BA12" i="73"/>
  <c r="BE12" i="73"/>
  <c r="BI12" i="73"/>
  <c r="BI14" i="73"/>
  <c r="BE14" i="73"/>
  <c r="BA14" i="73"/>
  <c r="BH14" i="73"/>
  <c r="BD14" i="73"/>
  <c r="AZ14" i="73"/>
  <c r="BK14" i="73"/>
  <c r="BG14" i="73"/>
  <c r="BC14" i="73"/>
  <c r="BJ14" i="73"/>
  <c r="BB14" i="73"/>
  <c r="BF14" i="73"/>
  <c r="AU17" i="70"/>
  <c r="AU2" i="70" s="1"/>
  <c r="AQ54" i="2" s="1"/>
  <c r="AU17" i="71"/>
  <c r="AU2" i="71" s="1"/>
  <c r="AQ55" i="2" s="1"/>
  <c r="AM21" i="73"/>
  <c r="AG2" i="73"/>
  <c r="AF2" i="73"/>
  <c r="AE2" i="73"/>
  <c r="AH2" i="73"/>
  <c r="AW17" i="73"/>
  <c r="AW2" i="73" s="1"/>
  <c r="BK11" i="73"/>
  <c r="BG11" i="73"/>
  <c r="BC11" i="73"/>
  <c r="BJ11" i="73"/>
  <c r="BF11" i="73"/>
  <c r="BB11" i="73"/>
  <c r="BI11" i="73"/>
  <c r="BE11" i="73"/>
  <c r="BA11" i="73"/>
  <c r="BH11" i="73"/>
  <c r="BD11" i="73"/>
  <c r="AZ11" i="73"/>
  <c r="BH13" i="73"/>
  <c r="BD13" i="73"/>
  <c r="AZ13" i="73"/>
  <c r="BK13" i="73"/>
  <c r="BG13" i="73"/>
  <c r="BC13" i="73"/>
  <c r="BJ13" i="73"/>
  <c r="BF13" i="73"/>
  <c r="BB13" i="73"/>
  <c r="BI13" i="73"/>
  <c r="BE13" i="73"/>
  <c r="BA13" i="73"/>
  <c r="BI15" i="73"/>
  <c r="BE15" i="73"/>
  <c r="BA15" i="73"/>
  <c r="BH15" i="73"/>
  <c r="BD15" i="73"/>
  <c r="AZ15" i="73"/>
  <c r="BK15" i="73"/>
  <c r="BG15" i="73"/>
  <c r="BC15" i="73"/>
  <c r="BF15" i="73"/>
  <c r="BB15" i="73"/>
  <c r="BJ15" i="73"/>
  <c r="AS2" i="73"/>
  <c r="AO57" i="2" s="1"/>
  <c r="AR2" i="73"/>
  <c r="AN57" i="2" s="1"/>
  <c r="AQ2" i="73"/>
  <c r="AM57" i="2" s="1"/>
  <c r="AT2" i="73"/>
  <c r="AP57" i="2" s="1"/>
  <c r="AQ11" i="73"/>
  <c r="AQ17" i="73" s="1"/>
  <c r="AO2" i="73" s="1"/>
  <c r="AP17" i="73"/>
  <c r="AL2" i="73" s="1"/>
  <c r="AJ57" i="2" s="1"/>
  <c r="AW17" i="70"/>
  <c r="AW2" i="70" s="1"/>
  <c r="AN2" i="72"/>
  <c r="AM2" i="72"/>
  <c r="AX17" i="72"/>
  <c r="AX2" i="72" s="1"/>
  <c r="BH12" i="72"/>
  <c r="BD12" i="72"/>
  <c r="AZ12" i="72"/>
  <c r="BK12" i="72"/>
  <c r="BG12" i="72"/>
  <c r="BC12" i="72"/>
  <c r="BJ12" i="72"/>
  <c r="BF12" i="72"/>
  <c r="BB12" i="72"/>
  <c r="BA12" i="72"/>
  <c r="BE12" i="72"/>
  <c r="BI12" i="72"/>
  <c r="BI14" i="72"/>
  <c r="BE14" i="72"/>
  <c r="BA14" i="72"/>
  <c r="BH14" i="72"/>
  <c r="BD14" i="72"/>
  <c r="AZ14" i="72"/>
  <c r="BK14" i="72"/>
  <c r="BG14" i="72"/>
  <c r="BC14" i="72"/>
  <c r="BJ14" i="72"/>
  <c r="BB14" i="72"/>
  <c r="BF14" i="72"/>
  <c r="AQ11" i="72"/>
  <c r="AQ17" i="72" s="1"/>
  <c r="AO2" i="72" s="1"/>
  <c r="AP17" i="72"/>
  <c r="AL2" i="72" s="1"/>
  <c r="AJ56" i="2" s="1"/>
  <c r="AM21" i="72"/>
  <c r="AG2" i="72"/>
  <c r="AF2" i="72"/>
  <c r="AE2" i="72"/>
  <c r="AH2" i="72"/>
  <c r="BZ15" i="72"/>
  <c r="BW2" i="72" s="1"/>
  <c r="AT26" i="26" s="1"/>
  <c r="AS2" i="72"/>
  <c r="AO56" i="2" s="1"/>
  <c r="AR2" i="72"/>
  <c r="AN56" i="2" s="1"/>
  <c r="AQ2" i="72"/>
  <c r="AM56" i="2" s="1"/>
  <c r="AT2" i="72"/>
  <c r="AP56" i="2" s="1"/>
  <c r="AU17" i="72"/>
  <c r="AU2" i="72" s="1"/>
  <c r="AQ56" i="2" s="1"/>
  <c r="BK11" i="72"/>
  <c r="BG11" i="72"/>
  <c r="BC11" i="72"/>
  <c r="BJ11" i="72"/>
  <c r="BF11" i="72"/>
  <c r="BB11" i="72"/>
  <c r="BI11" i="72"/>
  <c r="BE11" i="72"/>
  <c r="BA11" i="72"/>
  <c r="BH11" i="72"/>
  <c r="AZ11" i="72"/>
  <c r="BD11" i="72"/>
  <c r="BH13" i="72"/>
  <c r="BD13" i="72"/>
  <c r="AZ13" i="72"/>
  <c r="BK13" i="72"/>
  <c r="BG13" i="72"/>
  <c r="BC13" i="72"/>
  <c r="BJ13" i="72"/>
  <c r="BF13" i="72"/>
  <c r="BB13" i="72"/>
  <c r="BI13" i="72"/>
  <c r="BA13" i="72"/>
  <c r="BE13" i="72"/>
  <c r="BI15" i="72"/>
  <c r="BE15" i="72"/>
  <c r="BA15" i="72"/>
  <c r="BH15" i="72"/>
  <c r="BD15" i="72"/>
  <c r="AZ15" i="72"/>
  <c r="BK15" i="72"/>
  <c r="BG15" i="72"/>
  <c r="BC15" i="72"/>
  <c r="BF15" i="72"/>
  <c r="BB15" i="72"/>
  <c r="BJ15" i="72"/>
  <c r="AX17" i="71"/>
  <c r="AX2" i="71" s="1"/>
  <c r="AS2" i="71"/>
  <c r="AO55" i="2" s="1"/>
  <c r="AR2" i="71"/>
  <c r="AN55" i="2" s="1"/>
  <c r="AQ2" i="71"/>
  <c r="AM55" i="2" s="1"/>
  <c r="AT2" i="71"/>
  <c r="AP55" i="2" s="1"/>
  <c r="BK11" i="71"/>
  <c r="BG11" i="71"/>
  <c r="BC11" i="71"/>
  <c r="BJ11" i="71"/>
  <c r="BF11" i="71"/>
  <c r="BB11" i="71"/>
  <c r="BI11" i="71"/>
  <c r="BE11" i="71"/>
  <c r="BA11" i="71"/>
  <c r="BH11" i="71"/>
  <c r="BD11" i="71"/>
  <c r="AZ11" i="71"/>
  <c r="BH13" i="71"/>
  <c r="BD13" i="71"/>
  <c r="AZ13" i="71"/>
  <c r="BK13" i="71"/>
  <c r="BG13" i="71"/>
  <c r="BC13" i="71"/>
  <c r="BJ13" i="71"/>
  <c r="BF13" i="71"/>
  <c r="BB13" i="71"/>
  <c r="BI13" i="71"/>
  <c r="BE13" i="71"/>
  <c r="BA13" i="71"/>
  <c r="BI15" i="71"/>
  <c r="BE15" i="71"/>
  <c r="BA15" i="71"/>
  <c r="BH15" i="71"/>
  <c r="BD15" i="71"/>
  <c r="AZ15" i="71"/>
  <c r="BK15" i="71"/>
  <c r="BG15" i="71"/>
  <c r="BC15" i="71"/>
  <c r="BJ15" i="71"/>
  <c r="BF15" i="71"/>
  <c r="BB15" i="71"/>
  <c r="BT15" i="71"/>
  <c r="BR2" i="71" s="1"/>
  <c r="AO25" i="26" s="1"/>
  <c r="AN2" i="71"/>
  <c r="AM2" i="71"/>
  <c r="AQ11" i="71"/>
  <c r="AQ17" i="71" s="1"/>
  <c r="AO2" i="71" s="1"/>
  <c r="AP17" i="71"/>
  <c r="AL2" i="71" s="1"/>
  <c r="AJ55" i="2" s="1"/>
  <c r="BM15" i="71"/>
  <c r="BK2" i="71" s="1"/>
  <c r="AH25" i="26" s="1"/>
  <c r="BP15" i="71"/>
  <c r="BN2" i="71" s="1"/>
  <c r="AK25" i="26" s="1"/>
  <c r="AW17" i="71"/>
  <c r="AW2" i="71" s="1"/>
  <c r="BH12" i="71"/>
  <c r="BD12" i="71"/>
  <c r="AZ12" i="71"/>
  <c r="BK12" i="71"/>
  <c r="BG12" i="71"/>
  <c r="BC12" i="71"/>
  <c r="BJ12" i="71"/>
  <c r="BF12" i="71"/>
  <c r="BB12" i="71"/>
  <c r="BI12" i="71"/>
  <c r="BE12" i="71"/>
  <c r="BA12" i="71"/>
  <c r="BI14" i="71"/>
  <c r="BE14" i="71"/>
  <c r="BA14" i="71"/>
  <c r="BH14" i="71"/>
  <c r="BD14" i="71"/>
  <c r="AZ14" i="71"/>
  <c r="BK14" i="71"/>
  <c r="BG14" i="71"/>
  <c r="BC14" i="71"/>
  <c r="BJ14" i="71"/>
  <c r="BF14" i="71"/>
  <c r="BB14" i="71"/>
  <c r="AM21" i="71"/>
  <c r="AG2" i="71"/>
  <c r="AF2" i="71"/>
  <c r="AE2" i="71"/>
  <c r="AH2" i="71"/>
  <c r="AX17" i="70"/>
  <c r="AX2" i="70" s="1"/>
  <c r="BT15" i="70"/>
  <c r="BR2" i="70" s="1"/>
  <c r="AO24" i="26" s="1"/>
  <c r="AX17" i="69"/>
  <c r="AX2" i="69" s="1"/>
  <c r="BV15" i="70"/>
  <c r="BS2" i="70" s="1"/>
  <c r="AP24" i="26" s="1"/>
  <c r="BP15" i="70"/>
  <c r="BN2" i="70" s="1"/>
  <c r="AK24" i="26" s="1"/>
  <c r="AM21" i="70"/>
  <c r="AG2" i="70"/>
  <c r="AF2" i="70"/>
  <c r="AE2" i="70"/>
  <c r="AH2" i="70"/>
  <c r="AS2" i="70"/>
  <c r="AO54" i="2" s="1"/>
  <c r="AR2" i="70"/>
  <c r="AN54" i="2" s="1"/>
  <c r="AQ2" i="70"/>
  <c r="AM54" i="2" s="1"/>
  <c r="AT2" i="70"/>
  <c r="AP54" i="2" s="1"/>
  <c r="AN2" i="70"/>
  <c r="AM2" i="70"/>
  <c r="BK11" i="70"/>
  <c r="BG11" i="70"/>
  <c r="BC11" i="70"/>
  <c r="BJ11" i="70"/>
  <c r="BF11" i="70"/>
  <c r="BB11" i="70"/>
  <c r="BI11" i="70"/>
  <c r="BE11" i="70"/>
  <c r="BA11" i="70"/>
  <c r="BD11" i="70"/>
  <c r="AZ11" i="70"/>
  <c r="BH11" i="70"/>
  <c r="BH13" i="70"/>
  <c r="BD13" i="70"/>
  <c r="AZ13" i="70"/>
  <c r="BK13" i="70"/>
  <c r="BG13" i="70"/>
  <c r="BC13" i="70"/>
  <c r="BJ13" i="70"/>
  <c r="BF13" i="70"/>
  <c r="BB13" i="70"/>
  <c r="BE13" i="70"/>
  <c r="BA13" i="70"/>
  <c r="BI13" i="70"/>
  <c r="BI15" i="70"/>
  <c r="BE15" i="70"/>
  <c r="BA15" i="70"/>
  <c r="BH15" i="70"/>
  <c r="BD15" i="70"/>
  <c r="AZ15" i="70"/>
  <c r="BK15" i="70"/>
  <c r="BG15" i="70"/>
  <c r="BC15" i="70"/>
  <c r="BJ15" i="70"/>
  <c r="BF15" i="70"/>
  <c r="BB15" i="70"/>
  <c r="AQ11" i="70"/>
  <c r="AQ17" i="70" s="1"/>
  <c r="AO2" i="70" s="1"/>
  <c r="AP17" i="70"/>
  <c r="AL2" i="70" s="1"/>
  <c r="AJ54" i="2" s="1"/>
  <c r="BM15" i="70"/>
  <c r="BK2" i="70" s="1"/>
  <c r="AH24" i="26" s="1"/>
  <c r="BH12" i="70"/>
  <c r="BD12" i="70"/>
  <c r="AZ12" i="70"/>
  <c r="BK12" i="70"/>
  <c r="BG12" i="70"/>
  <c r="BC12" i="70"/>
  <c r="BJ12" i="70"/>
  <c r="BF12" i="70"/>
  <c r="BB12" i="70"/>
  <c r="BI12" i="70"/>
  <c r="BE12" i="70"/>
  <c r="BA12" i="70"/>
  <c r="BI14" i="70"/>
  <c r="BE14" i="70"/>
  <c r="BA14" i="70"/>
  <c r="BH14" i="70"/>
  <c r="BD14" i="70"/>
  <c r="AZ14" i="70"/>
  <c r="BK14" i="70"/>
  <c r="BG14" i="70"/>
  <c r="BC14" i="70"/>
  <c r="BF14" i="70"/>
  <c r="BB14" i="70"/>
  <c r="BJ14" i="70"/>
  <c r="AU17" i="69"/>
  <c r="AU2" i="69" s="1"/>
  <c r="AQ53" i="2" s="1"/>
  <c r="AW17" i="69"/>
  <c r="AW2" i="69" s="1"/>
  <c r="AV17" i="69"/>
  <c r="AV2" i="69" s="1"/>
  <c r="AR53" i="2" s="1"/>
  <c r="AV17" i="68"/>
  <c r="AV2" i="68" s="1"/>
  <c r="AR52" i="2" s="1"/>
  <c r="BH12" i="69"/>
  <c r="BD12" i="69"/>
  <c r="AZ12" i="69"/>
  <c r="BK12" i="69"/>
  <c r="BG12" i="69"/>
  <c r="BC12" i="69"/>
  <c r="BJ12" i="69"/>
  <c r="BF12" i="69"/>
  <c r="BB12" i="69"/>
  <c r="BE12" i="69"/>
  <c r="BA12" i="69"/>
  <c r="BI12" i="69"/>
  <c r="BI14" i="69"/>
  <c r="BE14" i="69"/>
  <c r="BA14" i="69"/>
  <c r="BH14" i="69"/>
  <c r="BD14" i="69"/>
  <c r="AZ14" i="69"/>
  <c r="BK14" i="69"/>
  <c r="BG14" i="69"/>
  <c r="BC14" i="69"/>
  <c r="BB14" i="69"/>
  <c r="BJ14" i="69"/>
  <c r="BF14" i="69"/>
  <c r="BW15" i="69"/>
  <c r="BT2" i="69" s="1"/>
  <c r="AQ23" i="26" s="1"/>
  <c r="BM15" i="69"/>
  <c r="BK2" i="69" s="1"/>
  <c r="AH23" i="26" s="1"/>
  <c r="BO15" i="69"/>
  <c r="BM2" i="69" s="1"/>
  <c r="AJ23" i="26" s="1"/>
  <c r="BP15" i="69"/>
  <c r="BN2" i="69" s="1"/>
  <c r="AK23" i="26" s="1"/>
  <c r="AS2" i="69"/>
  <c r="AO53" i="2" s="1"/>
  <c r="AR2" i="69"/>
  <c r="AN53" i="2" s="1"/>
  <c r="AQ2" i="69"/>
  <c r="AM53" i="2" s="1"/>
  <c r="AT2" i="69"/>
  <c r="AP53" i="2" s="1"/>
  <c r="AN2" i="69"/>
  <c r="AM2" i="69"/>
  <c r="BK11" i="69"/>
  <c r="BG11" i="69"/>
  <c r="BC11" i="69"/>
  <c r="BJ11" i="69"/>
  <c r="BF11" i="69"/>
  <c r="BB11" i="69"/>
  <c r="BI11" i="69"/>
  <c r="BE11" i="69"/>
  <c r="BA11" i="69"/>
  <c r="BH11" i="69"/>
  <c r="BD11" i="69"/>
  <c r="AZ11" i="69"/>
  <c r="BH13" i="69"/>
  <c r="BD13" i="69"/>
  <c r="AZ13" i="69"/>
  <c r="BK13" i="69"/>
  <c r="BG13" i="69"/>
  <c r="BC13" i="69"/>
  <c r="BJ13" i="69"/>
  <c r="BF13" i="69"/>
  <c r="BB13" i="69"/>
  <c r="BA13" i="69"/>
  <c r="BI13" i="69"/>
  <c r="BE13" i="69"/>
  <c r="BI15" i="69"/>
  <c r="BE15" i="69"/>
  <c r="BA15" i="69"/>
  <c r="BH15" i="69"/>
  <c r="BD15" i="69"/>
  <c r="AZ15" i="69"/>
  <c r="BK15" i="69"/>
  <c r="BG15" i="69"/>
  <c r="BC15" i="69"/>
  <c r="BF15" i="69"/>
  <c r="BB15" i="69"/>
  <c r="BJ15" i="69"/>
  <c r="AM21" i="69"/>
  <c r="AG2" i="69"/>
  <c r="AF2" i="69"/>
  <c r="AE2" i="69"/>
  <c r="AH2" i="69"/>
  <c r="AQ11" i="69"/>
  <c r="AQ17" i="69" s="1"/>
  <c r="AO2" i="69" s="1"/>
  <c r="AP17" i="69"/>
  <c r="AL2" i="69" s="1"/>
  <c r="AJ53" i="2" s="1"/>
  <c r="AV17" i="66"/>
  <c r="AV2" i="66" s="1"/>
  <c r="AR50" i="2" s="1"/>
  <c r="AU17" i="68"/>
  <c r="AU2" i="68" s="1"/>
  <c r="AQ52" i="2" s="1"/>
  <c r="BH12" i="68"/>
  <c r="BD12" i="68"/>
  <c r="AZ12" i="68"/>
  <c r="BK12" i="68"/>
  <c r="BG12" i="68"/>
  <c r="BC12" i="68"/>
  <c r="BJ12" i="68"/>
  <c r="BF12" i="68"/>
  <c r="BB12" i="68"/>
  <c r="BE12" i="68"/>
  <c r="BA12" i="68"/>
  <c r="BI12" i="68"/>
  <c r="BI14" i="68"/>
  <c r="BE14" i="68"/>
  <c r="BA14" i="68"/>
  <c r="BH14" i="68"/>
  <c r="BD14" i="68"/>
  <c r="AZ14" i="68"/>
  <c r="BK14" i="68"/>
  <c r="BG14" i="68"/>
  <c r="BC14" i="68"/>
  <c r="BJ14" i="68"/>
  <c r="BF14" i="68"/>
  <c r="BB14" i="68"/>
  <c r="BV15" i="68"/>
  <c r="BS2" i="68" s="1"/>
  <c r="AP22" i="26" s="1"/>
  <c r="BY15" i="68"/>
  <c r="BV2" i="68" s="1"/>
  <c r="AS22" i="26" s="1"/>
  <c r="AN2" i="68"/>
  <c r="AM2" i="68"/>
  <c r="AM21" i="68"/>
  <c r="AG2" i="68"/>
  <c r="AF2" i="68"/>
  <c r="AE2" i="68"/>
  <c r="AH2" i="68"/>
  <c r="AW17" i="68"/>
  <c r="AW2" i="68" s="1"/>
  <c r="BK11" i="68"/>
  <c r="BG11" i="68"/>
  <c r="BC11" i="68"/>
  <c r="BJ11" i="68"/>
  <c r="BF11" i="68"/>
  <c r="BB11" i="68"/>
  <c r="BI11" i="68"/>
  <c r="BE11" i="68"/>
  <c r="BA11" i="68"/>
  <c r="AZ11" i="68"/>
  <c r="BH11" i="68"/>
  <c r="BD11" i="68"/>
  <c r="BH13" i="68"/>
  <c r="BD13" i="68"/>
  <c r="AZ13" i="68"/>
  <c r="BK13" i="68"/>
  <c r="BG13" i="68"/>
  <c r="BC13" i="68"/>
  <c r="BJ13" i="68"/>
  <c r="BF13" i="68"/>
  <c r="BB13" i="68"/>
  <c r="BE13" i="68"/>
  <c r="BA13" i="68"/>
  <c r="BI13" i="68"/>
  <c r="BI15" i="68"/>
  <c r="BE15" i="68"/>
  <c r="BA15" i="68"/>
  <c r="BH15" i="68"/>
  <c r="BD15" i="68"/>
  <c r="AZ15" i="68"/>
  <c r="BK15" i="68"/>
  <c r="BG15" i="68"/>
  <c r="BC15" i="68"/>
  <c r="BJ15" i="68"/>
  <c r="BF15" i="68"/>
  <c r="BB15" i="68"/>
  <c r="BW15" i="68"/>
  <c r="BT2" i="68" s="1"/>
  <c r="AQ22" i="26" s="1"/>
  <c r="BM15" i="68"/>
  <c r="BK2" i="68" s="1"/>
  <c r="AH22" i="26" s="1"/>
  <c r="BO15" i="68"/>
  <c r="BM2" i="68" s="1"/>
  <c r="AJ22" i="26" s="1"/>
  <c r="AS2" i="68"/>
  <c r="AO52" i="2" s="1"/>
  <c r="AR2" i="68"/>
  <c r="AN52" i="2" s="1"/>
  <c r="AQ2" i="68"/>
  <c r="AM52" i="2" s="1"/>
  <c r="AT2" i="68"/>
  <c r="AP52" i="2" s="1"/>
  <c r="AX17" i="68"/>
  <c r="AX2" i="68" s="1"/>
  <c r="AQ11" i="68"/>
  <c r="AQ17" i="68" s="1"/>
  <c r="AO2" i="68" s="1"/>
  <c r="AP17" i="68"/>
  <c r="AL2" i="68" s="1"/>
  <c r="AJ52" i="2" s="1"/>
  <c r="AU17" i="66"/>
  <c r="AU2" i="66" s="1"/>
  <c r="AQ50" i="2" s="1"/>
  <c r="AX17" i="66"/>
  <c r="AX2" i="66" s="1"/>
  <c r="BW15" i="67"/>
  <c r="BT2" i="67" s="1"/>
  <c r="AQ21" i="26" s="1"/>
  <c r="BY15" i="67"/>
  <c r="BV2" i="67" s="1"/>
  <c r="AS21" i="26" s="1"/>
  <c r="AS2" i="67"/>
  <c r="AO51" i="2" s="1"/>
  <c r="AR2" i="67"/>
  <c r="AN51" i="2" s="1"/>
  <c r="AQ2" i="67"/>
  <c r="AM51" i="2" s="1"/>
  <c r="AT2" i="67"/>
  <c r="AP51" i="2" s="1"/>
  <c r="AU17" i="67"/>
  <c r="AU2" i="67" s="1"/>
  <c r="AQ51" i="2" s="1"/>
  <c r="BK11" i="67"/>
  <c r="BG11" i="67"/>
  <c r="BC11" i="67"/>
  <c r="BJ11" i="67"/>
  <c r="BF11" i="67"/>
  <c r="BB11" i="67"/>
  <c r="BI11" i="67"/>
  <c r="BE11" i="67"/>
  <c r="BA11" i="67"/>
  <c r="BH11" i="67"/>
  <c r="BD11" i="67"/>
  <c r="AZ11" i="67"/>
  <c r="BH13" i="67"/>
  <c r="BD13" i="67"/>
  <c r="AZ13" i="67"/>
  <c r="BK13" i="67"/>
  <c r="BG13" i="67"/>
  <c r="BC13" i="67"/>
  <c r="BJ13" i="67"/>
  <c r="BF13" i="67"/>
  <c r="BB13" i="67"/>
  <c r="BI13" i="67"/>
  <c r="BA13" i="67"/>
  <c r="BE13" i="67"/>
  <c r="BI15" i="67"/>
  <c r="BE15" i="67"/>
  <c r="BA15" i="67"/>
  <c r="BH15" i="67"/>
  <c r="BD15" i="67"/>
  <c r="AZ15" i="67"/>
  <c r="BK15" i="67"/>
  <c r="BG15" i="67"/>
  <c r="BC15" i="67"/>
  <c r="BF15" i="67"/>
  <c r="BB15" i="67"/>
  <c r="BJ15" i="67"/>
  <c r="AM21" i="67"/>
  <c r="AG2" i="67"/>
  <c r="AF2" i="67"/>
  <c r="AE2" i="67"/>
  <c r="AH2" i="67"/>
  <c r="AW17" i="67"/>
  <c r="AW2" i="67" s="1"/>
  <c r="AV17" i="67"/>
  <c r="AV2" i="67" s="1"/>
  <c r="AR51" i="2" s="1"/>
  <c r="AQ11" i="67"/>
  <c r="AQ17" i="67" s="1"/>
  <c r="AO2" i="67" s="1"/>
  <c r="AP17" i="67"/>
  <c r="AL2" i="67" s="1"/>
  <c r="AJ51" i="2" s="1"/>
  <c r="AN2" i="67"/>
  <c r="AM2" i="67"/>
  <c r="AX17" i="67"/>
  <c r="AX2" i="67" s="1"/>
  <c r="BH12" i="67"/>
  <c r="BD12" i="67"/>
  <c r="AZ12" i="67"/>
  <c r="BK12" i="67"/>
  <c r="BG12" i="67"/>
  <c r="BC12" i="67"/>
  <c r="BJ12" i="67"/>
  <c r="BF12" i="67"/>
  <c r="BB12" i="67"/>
  <c r="BI12" i="67"/>
  <c r="BA12" i="67"/>
  <c r="BE12" i="67"/>
  <c r="BI14" i="67"/>
  <c r="BE14" i="67"/>
  <c r="BA14" i="67"/>
  <c r="BH14" i="67"/>
  <c r="BD14" i="67"/>
  <c r="AZ14" i="67"/>
  <c r="BK14" i="67"/>
  <c r="BG14" i="67"/>
  <c r="BC14" i="67"/>
  <c r="BJ14" i="67"/>
  <c r="BF14" i="67"/>
  <c r="BB14" i="67"/>
  <c r="AU17" i="65"/>
  <c r="AU2" i="65" s="1"/>
  <c r="AQ49" i="2" s="1"/>
  <c r="AM21" i="66"/>
  <c r="AG2" i="66"/>
  <c r="AF2" i="66"/>
  <c r="AE2" i="66"/>
  <c r="AH2" i="66"/>
  <c r="BH12" i="66"/>
  <c r="BD12" i="66"/>
  <c r="AZ12" i="66"/>
  <c r="BK12" i="66"/>
  <c r="BG12" i="66"/>
  <c r="BC12" i="66"/>
  <c r="BJ12" i="66"/>
  <c r="BF12" i="66"/>
  <c r="BB12" i="66"/>
  <c r="BA12" i="66"/>
  <c r="BI12" i="66"/>
  <c r="BE12" i="66"/>
  <c r="BI14" i="66"/>
  <c r="BE14" i="66"/>
  <c r="BA14" i="66"/>
  <c r="BH14" i="66"/>
  <c r="BD14" i="66"/>
  <c r="AZ14" i="66"/>
  <c r="BK14" i="66"/>
  <c r="BG14" i="66"/>
  <c r="BC14" i="66"/>
  <c r="BB14" i="66"/>
  <c r="BJ14" i="66"/>
  <c r="BF14" i="66"/>
  <c r="BM15" i="66"/>
  <c r="BK2" i="66" s="1"/>
  <c r="AH20" i="26" s="1"/>
  <c r="AN2" i="66"/>
  <c r="AM2" i="66"/>
  <c r="AS2" i="66"/>
  <c r="AO50" i="2" s="1"/>
  <c r="AR2" i="66"/>
  <c r="AN50" i="2" s="1"/>
  <c r="AQ2" i="66"/>
  <c r="AM50" i="2" s="1"/>
  <c r="AT2" i="66"/>
  <c r="AP50" i="2" s="1"/>
  <c r="BK11" i="66"/>
  <c r="BG11" i="66"/>
  <c r="BC11" i="66"/>
  <c r="BJ11" i="66"/>
  <c r="BF11" i="66"/>
  <c r="BB11" i="66"/>
  <c r="BI11" i="66"/>
  <c r="BE11" i="66"/>
  <c r="BA11" i="66"/>
  <c r="BH11" i="66"/>
  <c r="BD11" i="66"/>
  <c r="AZ11" i="66"/>
  <c r="BH13" i="66"/>
  <c r="BD13" i="66"/>
  <c r="AZ13" i="66"/>
  <c r="BK13" i="66"/>
  <c r="BG13" i="66"/>
  <c r="BC13" i="66"/>
  <c r="BJ13" i="66"/>
  <c r="BF13" i="66"/>
  <c r="BB13" i="66"/>
  <c r="BA13" i="66"/>
  <c r="BI13" i="66"/>
  <c r="BE13" i="66"/>
  <c r="BI15" i="66"/>
  <c r="BE15" i="66"/>
  <c r="BA15" i="66"/>
  <c r="BH15" i="66"/>
  <c r="BD15" i="66"/>
  <c r="AZ15" i="66"/>
  <c r="BK15" i="66"/>
  <c r="BG15" i="66"/>
  <c r="BC15" i="66"/>
  <c r="BJ15" i="66"/>
  <c r="BF15" i="66"/>
  <c r="BB15" i="66"/>
  <c r="AX17" i="65"/>
  <c r="AX2" i="65" s="1"/>
  <c r="BV15" i="66"/>
  <c r="BS2" i="66" s="1"/>
  <c r="AP20" i="26" s="1"/>
  <c r="AW17" i="66"/>
  <c r="AW2" i="66" s="1"/>
  <c r="AQ11" i="66"/>
  <c r="AQ17" i="66" s="1"/>
  <c r="AO2" i="66" s="1"/>
  <c r="AP17" i="66"/>
  <c r="AL2" i="66" s="1"/>
  <c r="AJ50" i="2" s="1"/>
  <c r="AU17" i="64"/>
  <c r="AU2" i="64" s="1"/>
  <c r="AQ48" i="2" s="1"/>
  <c r="AW17" i="64"/>
  <c r="AW2" i="64" s="1"/>
  <c r="BS15" i="65"/>
  <c r="BQ2" i="65" s="1"/>
  <c r="AN19" i="26" s="1"/>
  <c r="AS2" i="65"/>
  <c r="AO49" i="2" s="1"/>
  <c r="AR2" i="65"/>
  <c r="AN49" i="2" s="1"/>
  <c r="AQ2" i="65"/>
  <c r="AM49" i="2" s="1"/>
  <c r="AT2" i="65"/>
  <c r="AP49" i="2" s="1"/>
  <c r="BH12" i="65"/>
  <c r="BD12" i="65"/>
  <c r="AZ12" i="65"/>
  <c r="BK12" i="65"/>
  <c r="BG12" i="65"/>
  <c r="BC12" i="65"/>
  <c r="BJ12" i="65"/>
  <c r="BF12" i="65"/>
  <c r="BB12" i="65"/>
  <c r="BI12" i="65"/>
  <c r="BE12" i="65"/>
  <c r="BA12" i="65"/>
  <c r="BI14" i="65"/>
  <c r="BE14" i="65"/>
  <c r="BA14" i="65"/>
  <c r="BH14" i="65"/>
  <c r="BD14" i="65"/>
  <c r="AZ14" i="65"/>
  <c r="BK14" i="65"/>
  <c r="BG14" i="65"/>
  <c r="BC14" i="65"/>
  <c r="BJ14" i="65"/>
  <c r="BF14" i="65"/>
  <c r="BB14" i="65"/>
  <c r="BP15" i="65"/>
  <c r="BN2" i="65" s="1"/>
  <c r="AK19" i="26" s="1"/>
  <c r="AW17" i="65"/>
  <c r="AW2" i="65" s="1"/>
  <c r="AV17" i="63"/>
  <c r="AV2" i="63" s="1"/>
  <c r="AR47" i="2" s="1"/>
  <c r="BW15" i="65"/>
  <c r="BT2" i="65" s="1"/>
  <c r="AQ19" i="26" s="1"/>
  <c r="AM21" i="65"/>
  <c r="AG2" i="65"/>
  <c r="AF2" i="65"/>
  <c r="AE2" i="65"/>
  <c r="AH2" i="65"/>
  <c r="AN2" i="65"/>
  <c r="AM2" i="65"/>
  <c r="AV17" i="65"/>
  <c r="AV2" i="65" s="1"/>
  <c r="AR49" i="2" s="1"/>
  <c r="BK11" i="65"/>
  <c r="BG11" i="65"/>
  <c r="BC11" i="65"/>
  <c r="BJ11" i="65"/>
  <c r="BF11" i="65"/>
  <c r="BB11" i="65"/>
  <c r="BI11" i="65"/>
  <c r="BE11" i="65"/>
  <c r="BA11" i="65"/>
  <c r="BD11" i="65"/>
  <c r="AZ11" i="65"/>
  <c r="BH11" i="65"/>
  <c r="BH13" i="65"/>
  <c r="BD13" i="65"/>
  <c r="AZ13" i="65"/>
  <c r="BK13" i="65"/>
  <c r="BG13" i="65"/>
  <c r="BC13" i="65"/>
  <c r="BJ13" i="65"/>
  <c r="BF13" i="65"/>
  <c r="BB13" i="65"/>
  <c r="BA13" i="65"/>
  <c r="BI13" i="65"/>
  <c r="BE13" i="65"/>
  <c r="BI15" i="65"/>
  <c r="BE15" i="65"/>
  <c r="BA15" i="65"/>
  <c r="BH15" i="65"/>
  <c r="BD15" i="65"/>
  <c r="AZ15" i="65"/>
  <c r="BK15" i="65"/>
  <c r="BG15" i="65"/>
  <c r="BC15" i="65"/>
  <c r="BJ15" i="65"/>
  <c r="BF15" i="65"/>
  <c r="BB15" i="65"/>
  <c r="AX17" i="64"/>
  <c r="AX2" i="64" s="1"/>
  <c r="BO15" i="65"/>
  <c r="BM2" i="65" s="1"/>
  <c r="AJ19" i="26" s="1"/>
  <c r="AQ11" i="65"/>
  <c r="AQ17" i="65" s="1"/>
  <c r="AO2" i="65" s="1"/>
  <c r="AP17" i="65"/>
  <c r="AL2" i="65" s="1"/>
  <c r="AJ49" i="2" s="1"/>
  <c r="AX17" i="63"/>
  <c r="AX2" i="63" s="1"/>
  <c r="BV15" i="64"/>
  <c r="BS2" i="64" s="1"/>
  <c r="AP18" i="26" s="1"/>
  <c r="AM21" i="64"/>
  <c r="AG2" i="64"/>
  <c r="AF2" i="64"/>
  <c r="AE2" i="64"/>
  <c r="AH2" i="64"/>
  <c r="BK11" i="64"/>
  <c r="BG11" i="64"/>
  <c r="BC11" i="64"/>
  <c r="BJ11" i="64"/>
  <c r="BF11" i="64"/>
  <c r="BB11" i="64"/>
  <c r="BI11" i="64"/>
  <c r="BE11" i="64"/>
  <c r="BA11" i="64"/>
  <c r="BH11" i="64"/>
  <c r="BD11" i="64"/>
  <c r="AZ11" i="64"/>
  <c r="BH13" i="64"/>
  <c r="BD13" i="64"/>
  <c r="AZ13" i="64"/>
  <c r="BK13" i="64"/>
  <c r="BG13" i="64"/>
  <c r="BC13" i="64"/>
  <c r="BJ13" i="64"/>
  <c r="BF13" i="64"/>
  <c r="BB13" i="64"/>
  <c r="BI13" i="64"/>
  <c r="BE13" i="64"/>
  <c r="BA13" i="64"/>
  <c r="BI15" i="64"/>
  <c r="BE15" i="64"/>
  <c r="BA15" i="64"/>
  <c r="BH15" i="64"/>
  <c r="BD15" i="64"/>
  <c r="AZ15" i="64"/>
  <c r="BK15" i="64"/>
  <c r="BG15" i="64"/>
  <c r="BC15" i="64"/>
  <c r="BF15" i="64"/>
  <c r="BB15" i="64"/>
  <c r="BJ15" i="64"/>
  <c r="AQ11" i="64"/>
  <c r="AQ17" i="64" s="1"/>
  <c r="AO2" i="64" s="1"/>
  <c r="AP17" i="64"/>
  <c r="AL2" i="64" s="1"/>
  <c r="AJ48" i="2" s="1"/>
  <c r="AN2" i="64"/>
  <c r="AM2" i="64"/>
  <c r="BH12" i="64"/>
  <c r="BD12" i="64"/>
  <c r="AZ12" i="64"/>
  <c r="BK12" i="64"/>
  <c r="BG12" i="64"/>
  <c r="BC12" i="64"/>
  <c r="BJ12" i="64"/>
  <c r="BF12" i="64"/>
  <c r="BB12" i="64"/>
  <c r="BA12" i="64"/>
  <c r="BI12" i="64"/>
  <c r="BE12" i="64"/>
  <c r="BI14" i="64"/>
  <c r="BE14" i="64"/>
  <c r="BA14" i="64"/>
  <c r="BH14" i="64"/>
  <c r="BD14" i="64"/>
  <c r="AZ14" i="64"/>
  <c r="BK14" i="64"/>
  <c r="BG14" i="64"/>
  <c r="BC14" i="64"/>
  <c r="BJ14" i="64"/>
  <c r="BF14" i="64"/>
  <c r="BB14" i="64"/>
  <c r="AS2" i="64"/>
  <c r="AO48" i="2" s="1"/>
  <c r="AR2" i="64"/>
  <c r="AN48" i="2" s="1"/>
  <c r="AQ2" i="64"/>
  <c r="AM48" i="2" s="1"/>
  <c r="AT2" i="64"/>
  <c r="AP48" i="2" s="1"/>
  <c r="AV17" i="64"/>
  <c r="AV2" i="64" s="1"/>
  <c r="AR48" i="2" s="1"/>
  <c r="AN2" i="63"/>
  <c r="AM2" i="63"/>
  <c r="BH12" i="63"/>
  <c r="BD12" i="63"/>
  <c r="AZ12" i="63"/>
  <c r="BK12" i="63"/>
  <c r="BG12" i="63"/>
  <c r="BC12" i="63"/>
  <c r="BJ12" i="63"/>
  <c r="BF12" i="63"/>
  <c r="BB12" i="63"/>
  <c r="BA12" i="63"/>
  <c r="BE12" i="63"/>
  <c r="BI12" i="63"/>
  <c r="BI14" i="63"/>
  <c r="BE14" i="63"/>
  <c r="BA14" i="63"/>
  <c r="BH14" i="63"/>
  <c r="BD14" i="63"/>
  <c r="AZ14" i="63"/>
  <c r="BK14" i="63"/>
  <c r="BG14" i="63"/>
  <c r="BC14" i="63"/>
  <c r="BJ14" i="63"/>
  <c r="BB14" i="63"/>
  <c r="BF14" i="63"/>
  <c r="AM21" i="63"/>
  <c r="AG2" i="63"/>
  <c r="AF2" i="63"/>
  <c r="AE2" i="63"/>
  <c r="AH2" i="63"/>
  <c r="BZ15" i="63"/>
  <c r="BW2" i="63" s="1"/>
  <c r="AT17" i="26" s="1"/>
  <c r="AS2" i="63"/>
  <c r="AO47" i="2" s="1"/>
  <c r="AR2" i="63"/>
  <c r="AN47" i="2" s="1"/>
  <c r="AQ2" i="63"/>
  <c r="AM47" i="2" s="1"/>
  <c r="AT2" i="63"/>
  <c r="AP47" i="2" s="1"/>
  <c r="AU17" i="63"/>
  <c r="AU2" i="63" s="1"/>
  <c r="AQ47" i="2" s="1"/>
  <c r="BK11" i="63"/>
  <c r="BG11" i="63"/>
  <c r="BC11" i="63"/>
  <c r="BJ11" i="63"/>
  <c r="BF11" i="63"/>
  <c r="BB11" i="63"/>
  <c r="BI11" i="63"/>
  <c r="BE11" i="63"/>
  <c r="BA11" i="63"/>
  <c r="BH11" i="63"/>
  <c r="AZ11" i="63"/>
  <c r="BD11" i="63"/>
  <c r="BH13" i="63"/>
  <c r="BD13" i="63"/>
  <c r="AZ13" i="63"/>
  <c r="BK13" i="63"/>
  <c r="BG13" i="63"/>
  <c r="BC13" i="63"/>
  <c r="BJ13" i="63"/>
  <c r="BF13" i="63"/>
  <c r="BB13" i="63"/>
  <c r="BI13" i="63"/>
  <c r="BA13" i="63"/>
  <c r="BE13" i="63"/>
  <c r="BI15" i="63"/>
  <c r="BE15" i="63"/>
  <c r="BA15" i="63"/>
  <c r="BH15" i="63"/>
  <c r="BD15" i="63"/>
  <c r="AZ15" i="63"/>
  <c r="BK15" i="63"/>
  <c r="BG15" i="63"/>
  <c r="BC15" i="63"/>
  <c r="BF15" i="63"/>
  <c r="BB15" i="63"/>
  <c r="BJ15" i="63"/>
  <c r="AW17" i="63"/>
  <c r="AW2" i="63" s="1"/>
  <c r="AQ11" i="63"/>
  <c r="AQ17" i="63" s="1"/>
  <c r="AO2" i="63" s="1"/>
  <c r="AP17" i="63"/>
  <c r="AL2" i="63" s="1"/>
  <c r="AJ47" i="2" s="1"/>
  <c r="AX17" i="61"/>
  <c r="AX2" i="61" s="1"/>
  <c r="AU17" i="61"/>
  <c r="AU2" i="61" s="1"/>
  <c r="AQ45" i="2" s="1"/>
  <c r="BW15" i="62"/>
  <c r="BT2" i="62" s="1"/>
  <c r="AQ16" i="26" s="1"/>
  <c r="AS2" i="62"/>
  <c r="AO46" i="2" s="1"/>
  <c r="AR2" i="62"/>
  <c r="AN46" i="2" s="1"/>
  <c r="AQ2" i="62"/>
  <c r="AM46" i="2" s="1"/>
  <c r="AT2" i="62"/>
  <c r="AP46" i="2" s="1"/>
  <c r="AU17" i="62"/>
  <c r="AU2" i="62" s="1"/>
  <c r="AQ46" i="2" s="1"/>
  <c r="BK11" i="62"/>
  <c r="BG11" i="62"/>
  <c r="BC11" i="62"/>
  <c r="BJ11" i="62"/>
  <c r="BF11" i="62"/>
  <c r="BB11" i="62"/>
  <c r="BI11" i="62"/>
  <c r="BE11" i="62"/>
  <c r="BA11" i="62"/>
  <c r="AZ11" i="62"/>
  <c r="BH11" i="62"/>
  <c r="BD11" i="62"/>
  <c r="BH13" i="62"/>
  <c r="BD13" i="62"/>
  <c r="AZ13" i="62"/>
  <c r="BK13" i="62"/>
  <c r="BG13" i="62"/>
  <c r="BC13" i="62"/>
  <c r="BJ13" i="62"/>
  <c r="BF13" i="62"/>
  <c r="BB13" i="62"/>
  <c r="BA13" i="62"/>
  <c r="BI13" i="62"/>
  <c r="BE13" i="62"/>
  <c r="BI15" i="62"/>
  <c r="BE15" i="62"/>
  <c r="BA15" i="62"/>
  <c r="BH15" i="62"/>
  <c r="BD15" i="62"/>
  <c r="AZ15" i="62"/>
  <c r="BK15" i="62"/>
  <c r="BG15" i="62"/>
  <c r="BC15" i="62"/>
  <c r="BJ15" i="62"/>
  <c r="BF15" i="62"/>
  <c r="BB15" i="62"/>
  <c r="BP15" i="62"/>
  <c r="BN2" i="62" s="1"/>
  <c r="AK16" i="26" s="1"/>
  <c r="AM21" i="62"/>
  <c r="AG2" i="62"/>
  <c r="AF2" i="62"/>
  <c r="AE2" i="62"/>
  <c r="AH2" i="62"/>
  <c r="AW17" i="62"/>
  <c r="AW2" i="62" s="1"/>
  <c r="AV17" i="62"/>
  <c r="AV2" i="62" s="1"/>
  <c r="AR46" i="2" s="1"/>
  <c r="AQ11" i="62"/>
  <c r="AQ17" i="62" s="1"/>
  <c r="AO2" i="62" s="1"/>
  <c r="AP17" i="62"/>
  <c r="AL2" i="62" s="1"/>
  <c r="AJ46" i="2" s="1"/>
  <c r="BZ15" i="62"/>
  <c r="BW2" i="62" s="1"/>
  <c r="AT16" i="26" s="1"/>
  <c r="BM15" i="62"/>
  <c r="BK2" i="62" s="1"/>
  <c r="AH16" i="26" s="1"/>
  <c r="AN2" i="62"/>
  <c r="AM2" i="62"/>
  <c r="AX17" i="62"/>
  <c r="AX2" i="62" s="1"/>
  <c r="BH12" i="62"/>
  <c r="BD12" i="62"/>
  <c r="AZ12" i="62"/>
  <c r="BK12" i="62"/>
  <c r="BG12" i="62"/>
  <c r="BC12" i="62"/>
  <c r="BJ12" i="62"/>
  <c r="BF12" i="62"/>
  <c r="BB12" i="62"/>
  <c r="BE12" i="62"/>
  <c r="BA12" i="62"/>
  <c r="BI12" i="62"/>
  <c r="BI14" i="62"/>
  <c r="BE14" i="62"/>
  <c r="BA14" i="62"/>
  <c r="BH14" i="62"/>
  <c r="BD14" i="62"/>
  <c r="AZ14" i="62"/>
  <c r="BK14" i="62"/>
  <c r="BG14" i="62"/>
  <c r="BC14" i="62"/>
  <c r="BB14" i="62"/>
  <c r="BJ14" i="62"/>
  <c r="BF14" i="62"/>
  <c r="AV17" i="60"/>
  <c r="AV2" i="60" s="1"/>
  <c r="AR44" i="2" s="1"/>
  <c r="AM21" i="61"/>
  <c r="AG2" i="61"/>
  <c r="AF2" i="61"/>
  <c r="AE2" i="61"/>
  <c r="AH2" i="61"/>
  <c r="BX15" i="61"/>
  <c r="BU2" i="61" s="1"/>
  <c r="AR15" i="26" s="1"/>
  <c r="BH12" i="61"/>
  <c r="BD12" i="61"/>
  <c r="AZ12" i="61"/>
  <c r="BK12" i="61"/>
  <c r="BG12" i="61"/>
  <c r="BC12" i="61"/>
  <c r="BJ12" i="61"/>
  <c r="BF12" i="61"/>
  <c r="BB12" i="61"/>
  <c r="BE12" i="61"/>
  <c r="BA12" i="61"/>
  <c r="BI12" i="61"/>
  <c r="BI14" i="61"/>
  <c r="BE14" i="61"/>
  <c r="BA14" i="61"/>
  <c r="BH14" i="61"/>
  <c r="BD14" i="61"/>
  <c r="AZ14" i="61"/>
  <c r="BK14" i="61"/>
  <c r="BG14" i="61"/>
  <c r="BC14" i="61"/>
  <c r="BJ14" i="61"/>
  <c r="BF14" i="61"/>
  <c r="BB14" i="61"/>
  <c r="AX17" i="60"/>
  <c r="AX2" i="60" s="1"/>
  <c r="BP15" i="61"/>
  <c r="BN2" i="61" s="1"/>
  <c r="AK15" i="26" s="1"/>
  <c r="AS2" i="61"/>
  <c r="AO45" i="2" s="1"/>
  <c r="AR2" i="61"/>
  <c r="AN45" i="2" s="1"/>
  <c r="AQ2" i="61"/>
  <c r="AM45" i="2" s="1"/>
  <c r="AT2" i="61"/>
  <c r="AP45" i="2" s="1"/>
  <c r="BV15" i="61"/>
  <c r="BS2" i="61" s="1"/>
  <c r="AP15" i="26" s="1"/>
  <c r="AN2" i="61"/>
  <c r="AM2" i="61"/>
  <c r="AW17" i="61"/>
  <c r="AW2" i="61" s="1"/>
  <c r="AV17" i="61"/>
  <c r="AV2" i="61" s="1"/>
  <c r="AR45" i="2" s="1"/>
  <c r="BK11" i="61"/>
  <c r="BG11" i="61"/>
  <c r="BC11" i="61"/>
  <c r="BJ11" i="61"/>
  <c r="BF11" i="61"/>
  <c r="BB11" i="61"/>
  <c r="BI11" i="61"/>
  <c r="BE11" i="61"/>
  <c r="BA11" i="61"/>
  <c r="AZ11" i="61"/>
  <c r="BH11" i="61"/>
  <c r="BD11" i="61"/>
  <c r="BH13" i="61"/>
  <c r="BD13" i="61"/>
  <c r="AZ13" i="61"/>
  <c r="BK13" i="61"/>
  <c r="BG13" i="61"/>
  <c r="BC13" i="61"/>
  <c r="BJ13" i="61"/>
  <c r="BF13" i="61"/>
  <c r="BB13" i="61"/>
  <c r="BE13" i="61"/>
  <c r="BA13" i="61"/>
  <c r="BI13" i="61"/>
  <c r="BI15" i="61"/>
  <c r="BE15" i="61"/>
  <c r="BA15" i="61"/>
  <c r="BH15" i="61"/>
  <c r="BD15" i="61"/>
  <c r="AZ15" i="61"/>
  <c r="BK15" i="61"/>
  <c r="BG15" i="61"/>
  <c r="BC15" i="61"/>
  <c r="BB15" i="61"/>
  <c r="BJ15" i="61"/>
  <c r="BF15" i="61"/>
  <c r="BY15" i="61"/>
  <c r="BV2" i="61" s="1"/>
  <c r="AS15" i="26" s="1"/>
  <c r="BS15" i="61"/>
  <c r="BQ2" i="61" s="1"/>
  <c r="AN15" i="26" s="1"/>
  <c r="AQ11" i="61"/>
  <c r="AQ17" i="61" s="1"/>
  <c r="AO2" i="61" s="1"/>
  <c r="AP17" i="61"/>
  <c r="AL2" i="61" s="1"/>
  <c r="AJ45" i="2" s="1"/>
  <c r="AV17" i="59"/>
  <c r="AV2" i="59" s="1"/>
  <c r="AR43" i="2" s="1"/>
  <c r="BI14" i="60"/>
  <c r="BE14" i="60"/>
  <c r="BA14" i="60"/>
  <c r="BH14" i="60"/>
  <c r="BD14" i="60"/>
  <c r="AZ14" i="60"/>
  <c r="BK14" i="60"/>
  <c r="BG14" i="60"/>
  <c r="BC14" i="60"/>
  <c r="BJ14" i="60"/>
  <c r="BB14" i="60"/>
  <c r="BF14" i="60"/>
  <c r="AM21" i="60"/>
  <c r="AG2" i="60"/>
  <c r="AF2" i="60"/>
  <c r="AE2" i="60"/>
  <c r="AH2" i="60"/>
  <c r="AU17" i="59"/>
  <c r="AU2" i="59" s="1"/>
  <c r="AQ43" i="2" s="1"/>
  <c r="BZ15" i="60"/>
  <c r="BW2" i="60" s="1"/>
  <c r="AT14" i="26" s="1"/>
  <c r="AS2" i="60"/>
  <c r="AR2" i="60"/>
  <c r="AQ2" i="60"/>
  <c r="AT2" i="60"/>
  <c r="AU17" i="60"/>
  <c r="AU2" i="60" s="1"/>
  <c r="AQ44" i="2" s="1"/>
  <c r="BK11" i="60"/>
  <c r="BG11" i="60"/>
  <c r="BC11" i="60"/>
  <c r="BJ11" i="60"/>
  <c r="BF11" i="60"/>
  <c r="BB11" i="60"/>
  <c r="BI11" i="60"/>
  <c r="BE11" i="60"/>
  <c r="BA11" i="60"/>
  <c r="BH11" i="60"/>
  <c r="AZ11" i="60"/>
  <c r="BD11" i="60"/>
  <c r="BH13" i="60"/>
  <c r="BD13" i="60"/>
  <c r="AZ13" i="60"/>
  <c r="BK13" i="60"/>
  <c r="BG13" i="60"/>
  <c r="BC13" i="60"/>
  <c r="BJ13" i="60"/>
  <c r="BF13" i="60"/>
  <c r="BB13" i="60"/>
  <c r="BI13" i="60"/>
  <c r="BA13" i="60"/>
  <c r="BE13" i="60"/>
  <c r="BI15" i="60"/>
  <c r="BE15" i="60"/>
  <c r="BA15" i="60"/>
  <c r="BH15" i="60"/>
  <c r="BD15" i="60"/>
  <c r="AZ15" i="60"/>
  <c r="BK15" i="60"/>
  <c r="BG15" i="60"/>
  <c r="BC15" i="60"/>
  <c r="BF15" i="60"/>
  <c r="BB15" i="60"/>
  <c r="BJ15" i="60"/>
  <c r="AN2" i="60"/>
  <c r="AM2" i="60"/>
  <c r="BH12" i="60"/>
  <c r="BD12" i="60"/>
  <c r="AZ12" i="60"/>
  <c r="BK12" i="60"/>
  <c r="BG12" i="60"/>
  <c r="BC12" i="60"/>
  <c r="BJ12" i="60"/>
  <c r="BF12" i="60"/>
  <c r="BB12" i="60"/>
  <c r="BA12" i="60"/>
  <c r="BE12" i="60"/>
  <c r="BI12" i="60"/>
  <c r="AX17" i="59"/>
  <c r="AX2" i="59" s="1"/>
  <c r="AW17" i="60"/>
  <c r="AW2" i="60" s="1"/>
  <c r="AQ11" i="60"/>
  <c r="AQ17" i="60" s="1"/>
  <c r="AO2" i="60" s="1"/>
  <c r="AP17" i="60"/>
  <c r="AL2" i="60" s="1"/>
  <c r="AJ44" i="2" s="1"/>
  <c r="AN2" i="59"/>
  <c r="AM2" i="59"/>
  <c r="BH12" i="59"/>
  <c r="BD12" i="59"/>
  <c r="AZ12" i="59"/>
  <c r="BK12" i="59"/>
  <c r="BG12" i="59"/>
  <c r="BC12" i="59"/>
  <c r="BJ12" i="59"/>
  <c r="BF12" i="59"/>
  <c r="BB12" i="59"/>
  <c r="BE12" i="59"/>
  <c r="BA12" i="59"/>
  <c r="BI12" i="59"/>
  <c r="BI14" i="59"/>
  <c r="BE14" i="59"/>
  <c r="BA14" i="59"/>
  <c r="BH14" i="59"/>
  <c r="BD14" i="59"/>
  <c r="AZ14" i="59"/>
  <c r="BK14" i="59"/>
  <c r="BG14" i="59"/>
  <c r="BC14" i="59"/>
  <c r="BB14" i="59"/>
  <c r="BJ14" i="59"/>
  <c r="BF14" i="59"/>
  <c r="AV17" i="55"/>
  <c r="AV2" i="55" s="1"/>
  <c r="AR39" i="2" s="1"/>
  <c r="AU17" i="57"/>
  <c r="AU2" i="57" s="1"/>
  <c r="AQ41" i="2" s="1"/>
  <c r="BZ15" i="59"/>
  <c r="BW2" i="59" s="1"/>
  <c r="AT13" i="26" s="1"/>
  <c r="AM21" i="59"/>
  <c r="AG2" i="59"/>
  <c r="AF2" i="59"/>
  <c r="AE2" i="59"/>
  <c r="AH2" i="59"/>
  <c r="AS2" i="59"/>
  <c r="AO43" i="2" s="1"/>
  <c r="AR2" i="59"/>
  <c r="AN43" i="2" s="1"/>
  <c r="AQ2" i="59"/>
  <c r="AM43" i="2" s="1"/>
  <c r="AT2" i="59"/>
  <c r="AP43" i="2" s="1"/>
  <c r="BK11" i="59"/>
  <c r="BG11" i="59"/>
  <c r="BC11" i="59"/>
  <c r="BJ11" i="59"/>
  <c r="BF11" i="59"/>
  <c r="BB11" i="59"/>
  <c r="BI11" i="59"/>
  <c r="BE11" i="59"/>
  <c r="BA11" i="59"/>
  <c r="AZ11" i="59"/>
  <c r="BH11" i="59"/>
  <c r="BD11" i="59"/>
  <c r="BH13" i="59"/>
  <c r="BD13" i="59"/>
  <c r="AZ13" i="59"/>
  <c r="BK13" i="59"/>
  <c r="BG13" i="59"/>
  <c r="BC13" i="59"/>
  <c r="BJ13" i="59"/>
  <c r="BF13" i="59"/>
  <c r="BB13" i="59"/>
  <c r="BA13" i="59"/>
  <c r="BI13" i="59"/>
  <c r="BE13" i="59"/>
  <c r="BI15" i="59"/>
  <c r="BE15" i="59"/>
  <c r="BA15" i="59"/>
  <c r="BH15" i="59"/>
  <c r="BD15" i="59"/>
  <c r="AZ15" i="59"/>
  <c r="BK15" i="59"/>
  <c r="BG15" i="59"/>
  <c r="BC15" i="59"/>
  <c r="BJ15" i="59"/>
  <c r="BF15" i="59"/>
  <c r="BB15" i="59"/>
  <c r="BV15" i="59"/>
  <c r="BS2" i="59" s="1"/>
  <c r="AP13" i="26" s="1"/>
  <c r="AW17" i="59"/>
  <c r="AW2" i="59" s="1"/>
  <c r="AQ11" i="59"/>
  <c r="AQ17" i="59" s="1"/>
  <c r="AO2" i="59" s="1"/>
  <c r="AP17" i="59"/>
  <c r="AL2" i="59" s="1"/>
  <c r="AJ43" i="2" s="1"/>
  <c r="BW15" i="58"/>
  <c r="BT2" i="58" s="1"/>
  <c r="AQ12" i="26" s="1"/>
  <c r="AS2" i="58"/>
  <c r="AO42" i="2" s="1"/>
  <c r="AR2" i="58"/>
  <c r="AN42" i="2" s="1"/>
  <c r="AQ2" i="58"/>
  <c r="AM42" i="2" s="1"/>
  <c r="AT2" i="58"/>
  <c r="AP42" i="2" s="1"/>
  <c r="AU17" i="58"/>
  <c r="AU2" i="58" s="1"/>
  <c r="AQ42" i="2" s="1"/>
  <c r="BK11" i="58"/>
  <c r="BG11" i="58"/>
  <c r="BC11" i="58"/>
  <c r="BJ11" i="58"/>
  <c r="BF11" i="58"/>
  <c r="BB11" i="58"/>
  <c r="BI11" i="58"/>
  <c r="BE11" i="58"/>
  <c r="BA11" i="58"/>
  <c r="AZ11" i="58"/>
  <c r="BH11" i="58"/>
  <c r="BD11" i="58"/>
  <c r="BH13" i="58"/>
  <c r="BD13" i="58"/>
  <c r="AZ13" i="58"/>
  <c r="BK13" i="58"/>
  <c r="BG13" i="58"/>
  <c r="BC13" i="58"/>
  <c r="BJ13" i="58"/>
  <c r="BF13" i="58"/>
  <c r="BB13" i="58"/>
  <c r="BA13" i="58"/>
  <c r="BI13" i="58"/>
  <c r="BE13" i="58"/>
  <c r="BI15" i="58"/>
  <c r="BE15" i="58"/>
  <c r="BA15" i="58"/>
  <c r="BH15" i="58"/>
  <c r="BD15" i="58"/>
  <c r="AZ15" i="58"/>
  <c r="BK15" i="58"/>
  <c r="BG15" i="58"/>
  <c r="BC15" i="58"/>
  <c r="BJ15" i="58"/>
  <c r="BF15" i="58"/>
  <c r="BB15" i="58"/>
  <c r="AN2" i="58"/>
  <c r="AM2" i="58"/>
  <c r="AV17" i="58"/>
  <c r="AV2" i="58" s="1"/>
  <c r="AR42" i="2" s="1"/>
  <c r="AQ11" i="58"/>
  <c r="AQ17" i="58" s="1"/>
  <c r="AO2" i="58" s="1"/>
  <c r="AP17" i="58"/>
  <c r="AL2" i="58" s="1"/>
  <c r="AJ42" i="2" s="1"/>
  <c r="BP15" i="58"/>
  <c r="BN2" i="58" s="1"/>
  <c r="AK12" i="26" s="1"/>
  <c r="AM21" i="58"/>
  <c r="AG2" i="58"/>
  <c r="AF2" i="58"/>
  <c r="AE2" i="58"/>
  <c r="AH2" i="58"/>
  <c r="AW17" i="58"/>
  <c r="AW2" i="58" s="1"/>
  <c r="AX17" i="58"/>
  <c r="AX2" i="58" s="1"/>
  <c r="BH12" i="58"/>
  <c r="BD12" i="58"/>
  <c r="AZ12" i="58"/>
  <c r="BK12" i="58"/>
  <c r="BG12" i="58"/>
  <c r="BC12" i="58"/>
  <c r="BJ12" i="58"/>
  <c r="BF12" i="58"/>
  <c r="BB12" i="58"/>
  <c r="BE12" i="58"/>
  <c r="BA12" i="58"/>
  <c r="BI12" i="58"/>
  <c r="BI14" i="58"/>
  <c r="BE14" i="58"/>
  <c r="BA14" i="58"/>
  <c r="BH14" i="58"/>
  <c r="BD14" i="58"/>
  <c r="AZ14" i="58"/>
  <c r="BK14" i="58"/>
  <c r="BG14" i="58"/>
  <c r="BC14" i="58"/>
  <c r="BB14" i="58"/>
  <c r="BJ14" i="58"/>
  <c r="BF14" i="58"/>
  <c r="AV17" i="57"/>
  <c r="AV2" i="57" s="1"/>
  <c r="AR41" i="2" s="1"/>
  <c r="BP15" i="57"/>
  <c r="BN2" i="57" s="1"/>
  <c r="AK11" i="26" s="1"/>
  <c r="AN2" i="57"/>
  <c r="AM2" i="57"/>
  <c r="BK11" i="57"/>
  <c r="BG11" i="57"/>
  <c r="BC11" i="57"/>
  <c r="BJ11" i="57"/>
  <c r="BF11" i="57"/>
  <c r="BB11" i="57"/>
  <c r="BI11" i="57"/>
  <c r="BE11" i="57"/>
  <c r="BA11" i="57"/>
  <c r="BH11" i="57"/>
  <c r="BD11" i="57"/>
  <c r="AZ11" i="57"/>
  <c r="BH13" i="57"/>
  <c r="BD13" i="57"/>
  <c r="AZ13" i="57"/>
  <c r="BK13" i="57"/>
  <c r="BG13" i="57"/>
  <c r="BC13" i="57"/>
  <c r="BJ13" i="57"/>
  <c r="BF13" i="57"/>
  <c r="BB13" i="57"/>
  <c r="BI13" i="57"/>
  <c r="BE13" i="57"/>
  <c r="BA13" i="57"/>
  <c r="BI15" i="57"/>
  <c r="BE15" i="57"/>
  <c r="BA15" i="57"/>
  <c r="BH15" i="57"/>
  <c r="BD15" i="57"/>
  <c r="AZ15" i="57"/>
  <c r="BK15" i="57"/>
  <c r="BG15" i="57"/>
  <c r="BC15" i="57"/>
  <c r="BB15" i="57"/>
  <c r="BJ15" i="57"/>
  <c r="BF15" i="57"/>
  <c r="BW15" i="57"/>
  <c r="BT2" i="57" s="1"/>
  <c r="AQ11" i="26" s="1"/>
  <c r="BY15" i="57"/>
  <c r="BV2" i="57" s="1"/>
  <c r="AS11" i="26" s="1"/>
  <c r="AS2" i="57"/>
  <c r="AO41" i="2" s="1"/>
  <c r="AR2" i="57"/>
  <c r="AN41" i="2" s="1"/>
  <c r="AQ2" i="57"/>
  <c r="AM41" i="2" s="1"/>
  <c r="AT2" i="57"/>
  <c r="AP41" i="2" s="1"/>
  <c r="AX17" i="57"/>
  <c r="AX2" i="57" s="1"/>
  <c r="AQ11" i="57"/>
  <c r="AQ17" i="57" s="1"/>
  <c r="AO2" i="57" s="1"/>
  <c r="AP17" i="57"/>
  <c r="AL2" i="57" s="1"/>
  <c r="AJ41" i="2" s="1"/>
  <c r="AT2" i="56"/>
  <c r="AP40" i="2" s="1"/>
  <c r="AU17" i="56"/>
  <c r="AU2" i="56" s="1"/>
  <c r="AQ40" i="2" s="1"/>
  <c r="BT15" i="57"/>
  <c r="BR2" i="57" s="1"/>
  <c r="AO11" i="26" s="1"/>
  <c r="AM21" i="57"/>
  <c r="AG2" i="57"/>
  <c r="AF2" i="57"/>
  <c r="AE2" i="57"/>
  <c r="AH2" i="57"/>
  <c r="AW17" i="57"/>
  <c r="AW2" i="57" s="1"/>
  <c r="BH12" i="57"/>
  <c r="BD12" i="57"/>
  <c r="AZ12" i="57"/>
  <c r="BK12" i="57"/>
  <c r="BG12" i="57"/>
  <c r="BC12" i="57"/>
  <c r="BJ12" i="57"/>
  <c r="BF12" i="57"/>
  <c r="BB12" i="57"/>
  <c r="BI12" i="57"/>
  <c r="BE12" i="57"/>
  <c r="BA12" i="57"/>
  <c r="BI14" i="57"/>
  <c r="BE14" i="57"/>
  <c r="BA14" i="57"/>
  <c r="BH14" i="57"/>
  <c r="BD14" i="57"/>
  <c r="AZ14" i="57"/>
  <c r="BK14" i="57"/>
  <c r="BG14" i="57"/>
  <c r="BC14" i="57"/>
  <c r="BJ14" i="57"/>
  <c r="BF14" i="57"/>
  <c r="BB14" i="57"/>
  <c r="AW17" i="56"/>
  <c r="AW2" i="56" s="1"/>
  <c r="AM21" i="56"/>
  <c r="AG2" i="56"/>
  <c r="AF2" i="56"/>
  <c r="AH2" i="56"/>
  <c r="AE2" i="56"/>
  <c r="BT15" i="56"/>
  <c r="BR2" i="56" s="1"/>
  <c r="AO10" i="26" s="1"/>
  <c r="BK11" i="56"/>
  <c r="BG11" i="56"/>
  <c r="BC11" i="56"/>
  <c r="BJ11" i="56"/>
  <c r="BF11" i="56"/>
  <c r="BB11" i="56"/>
  <c r="BI11" i="56"/>
  <c r="BA11" i="56"/>
  <c r="BE11" i="56"/>
  <c r="BD11" i="56"/>
  <c r="BH11" i="56"/>
  <c r="AZ11" i="56"/>
  <c r="BH13" i="56"/>
  <c r="BD13" i="56"/>
  <c r="AZ13" i="56"/>
  <c r="BK13" i="56"/>
  <c r="BG13" i="56"/>
  <c r="BC13" i="56"/>
  <c r="BI13" i="56"/>
  <c r="BA13" i="56"/>
  <c r="BE13" i="56"/>
  <c r="BJ13" i="56"/>
  <c r="BB13" i="56"/>
  <c r="BF13" i="56"/>
  <c r="AN2" i="56"/>
  <c r="AM2" i="56"/>
  <c r="CA15" i="56"/>
  <c r="BX2" i="56" s="1"/>
  <c r="AU10" i="26" s="1"/>
  <c r="AX17" i="56"/>
  <c r="AX2" i="56" s="1"/>
  <c r="AQ11" i="56"/>
  <c r="AQ17" i="56" s="1"/>
  <c r="AO2" i="56" s="1"/>
  <c r="AP17" i="56"/>
  <c r="AL2" i="56" s="1"/>
  <c r="AJ40" i="2" s="1"/>
  <c r="AS2" i="56"/>
  <c r="AO40" i="2" s="1"/>
  <c r="AR2" i="56"/>
  <c r="AN40" i="2" s="1"/>
  <c r="BV15" i="56"/>
  <c r="BS2" i="56" s="1"/>
  <c r="AP10" i="26" s="1"/>
  <c r="BM15" i="56"/>
  <c r="BK2" i="56" s="1"/>
  <c r="AH10" i="26" s="1"/>
  <c r="AV17" i="56"/>
  <c r="AV2" i="56" s="1"/>
  <c r="AR40" i="2" s="1"/>
  <c r="BH12" i="56"/>
  <c r="BD12" i="56"/>
  <c r="AZ12" i="56"/>
  <c r="BK12" i="56"/>
  <c r="BG12" i="56"/>
  <c r="BC12" i="56"/>
  <c r="BJ12" i="56"/>
  <c r="BB12" i="56"/>
  <c r="BF12" i="56"/>
  <c r="BE12" i="56"/>
  <c r="BI12" i="56"/>
  <c r="BA12" i="56"/>
  <c r="BI14" i="56"/>
  <c r="BE14" i="56"/>
  <c r="BA14" i="56"/>
  <c r="BH14" i="56"/>
  <c r="BD14" i="56"/>
  <c r="AZ14" i="56"/>
  <c r="BJ14" i="56"/>
  <c r="BB14" i="56"/>
  <c r="BK14" i="56"/>
  <c r="BC14" i="56"/>
  <c r="BG14" i="56"/>
  <c r="BF14" i="56"/>
  <c r="AQ2" i="56"/>
  <c r="AM40" i="2" s="1"/>
  <c r="BI15" i="56"/>
  <c r="BE15" i="56"/>
  <c r="BA15" i="56"/>
  <c r="BH15" i="56"/>
  <c r="BD15" i="56"/>
  <c r="AZ15" i="56"/>
  <c r="BJ15" i="56"/>
  <c r="BB15" i="56"/>
  <c r="BF15" i="56"/>
  <c r="BK15" i="56"/>
  <c r="BC15" i="56"/>
  <c r="BG15" i="56"/>
  <c r="BZ15" i="56"/>
  <c r="BW2" i="56" s="1"/>
  <c r="AT10" i="26" s="1"/>
  <c r="AM21" i="55"/>
  <c r="AG2" i="55"/>
  <c r="AF2" i="55"/>
  <c r="AE2" i="55"/>
  <c r="AH2" i="55"/>
  <c r="AU17" i="54"/>
  <c r="AU2" i="54" s="1"/>
  <c r="AQ38" i="2" s="1"/>
  <c r="AX17" i="54"/>
  <c r="AX2" i="54" s="1"/>
  <c r="AN2" i="55"/>
  <c r="AM2" i="55"/>
  <c r="AW17" i="55"/>
  <c r="AW2" i="55" s="1"/>
  <c r="BK11" i="55"/>
  <c r="BG11" i="55"/>
  <c r="BC11" i="55"/>
  <c r="BJ11" i="55"/>
  <c r="BF11" i="55"/>
  <c r="BB11" i="55"/>
  <c r="BI11" i="55"/>
  <c r="BE11" i="55"/>
  <c r="BA11" i="55"/>
  <c r="AZ11" i="55"/>
  <c r="BH11" i="55"/>
  <c r="BD11" i="55"/>
  <c r="BH13" i="55"/>
  <c r="BD13" i="55"/>
  <c r="AZ13" i="55"/>
  <c r="BK13" i="55"/>
  <c r="BG13" i="55"/>
  <c r="BC13" i="55"/>
  <c r="BJ13" i="55"/>
  <c r="BF13" i="55"/>
  <c r="BB13" i="55"/>
  <c r="BA13" i="55"/>
  <c r="BI13" i="55"/>
  <c r="BE13" i="55"/>
  <c r="BI15" i="55"/>
  <c r="BE15" i="55"/>
  <c r="BA15" i="55"/>
  <c r="BH15" i="55"/>
  <c r="BD15" i="55"/>
  <c r="AZ15" i="55"/>
  <c r="BK15" i="55"/>
  <c r="BG15" i="55"/>
  <c r="BC15" i="55"/>
  <c r="BJ15" i="55"/>
  <c r="BF15" i="55"/>
  <c r="BB15" i="55"/>
  <c r="BP15" i="55"/>
  <c r="BN2" i="55" s="1"/>
  <c r="AK9" i="26" s="1"/>
  <c r="BW15" i="55"/>
  <c r="BT2" i="55" s="1"/>
  <c r="AQ9" i="26" s="1"/>
  <c r="AS2" i="55"/>
  <c r="AO39" i="2" s="1"/>
  <c r="AR2" i="55"/>
  <c r="AN39" i="2" s="1"/>
  <c r="AQ2" i="55"/>
  <c r="AM39" i="2" s="1"/>
  <c r="AT2" i="55"/>
  <c r="AP39" i="2" s="1"/>
  <c r="AU17" i="55"/>
  <c r="AU2" i="55" s="1"/>
  <c r="AQ39" i="2" s="1"/>
  <c r="AQ11" i="55"/>
  <c r="AQ17" i="55" s="1"/>
  <c r="AO2" i="55" s="1"/>
  <c r="AP17" i="55"/>
  <c r="AL2" i="55" s="1"/>
  <c r="AJ39" i="2" s="1"/>
  <c r="AX17" i="55"/>
  <c r="AX2" i="55" s="1"/>
  <c r="BH12" i="55"/>
  <c r="BD12" i="55"/>
  <c r="AZ12" i="55"/>
  <c r="BK12" i="55"/>
  <c r="BG12" i="55"/>
  <c r="BC12" i="55"/>
  <c r="BJ12" i="55"/>
  <c r="BF12" i="55"/>
  <c r="BB12" i="55"/>
  <c r="BE12" i="55"/>
  <c r="BA12" i="55"/>
  <c r="BI12" i="55"/>
  <c r="BI14" i="55"/>
  <c r="BE14" i="55"/>
  <c r="BA14" i="55"/>
  <c r="BH14" i="55"/>
  <c r="BD14" i="55"/>
  <c r="AZ14" i="55"/>
  <c r="BK14" i="55"/>
  <c r="BG14" i="55"/>
  <c r="BC14" i="55"/>
  <c r="BB14" i="55"/>
  <c r="BJ14" i="55"/>
  <c r="BF14" i="55"/>
  <c r="AM21" i="54"/>
  <c r="AG2" i="54"/>
  <c r="AF2" i="54"/>
  <c r="AE2" i="54"/>
  <c r="AH2" i="54"/>
  <c r="BO15" i="54"/>
  <c r="BM2" i="54" s="1"/>
  <c r="AJ8" i="26" s="1"/>
  <c r="BH12" i="54"/>
  <c r="BD12" i="54"/>
  <c r="AZ12" i="54"/>
  <c r="BK12" i="54"/>
  <c r="BG12" i="54"/>
  <c r="BC12" i="54"/>
  <c r="BJ12" i="54"/>
  <c r="BB12" i="54"/>
  <c r="BF12" i="54"/>
  <c r="BE12" i="54"/>
  <c r="BI12" i="54"/>
  <c r="BA12" i="54"/>
  <c r="BX15" i="54"/>
  <c r="BU2" i="54" s="1"/>
  <c r="AR8" i="26" s="1"/>
  <c r="BI14" i="54"/>
  <c r="BE14" i="54"/>
  <c r="BA14" i="54"/>
  <c r="BH14" i="54"/>
  <c r="BD14" i="54"/>
  <c r="AZ14" i="54"/>
  <c r="BK14" i="54"/>
  <c r="BC14" i="54"/>
  <c r="BG14" i="54"/>
  <c r="BJ14" i="54"/>
  <c r="BB14" i="54"/>
  <c r="BF14" i="54"/>
  <c r="BP15" i="54"/>
  <c r="BN2" i="54" s="1"/>
  <c r="AK8" i="26" s="1"/>
  <c r="BW15" i="54"/>
  <c r="BT2" i="54" s="1"/>
  <c r="AQ8" i="26" s="1"/>
  <c r="AS2" i="54"/>
  <c r="AO38" i="2" s="1"/>
  <c r="AR2" i="54"/>
  <c r="AN38" i="2" s="1"/>
  <c r="AT2" i="54"/>
  <c r="AP38" i="2" s="1"/>
  <c r="AQ2" i="54"/>
  <c r="AM38" i="2" s="1"/>
  <c r="AW17" i="54"/>
  <c r="AW2" i="54" s="1"/>
  <c r="AN2" i="54"/>
  <c r="AM2" i="54"/>
  <c r="BK11" i="54"/>
  <c r="BG11" i="54"/>
  <c r="BC11" i="54"/>
  <c r="BJ11" i="54"/>
  <c r="BF11" i="54"/>
  <c r="BB11" i="54"/>
  <c r="BI11" i="54"/>
  <c r="BA11" i="54"/>
  <c r="BD11" i="54"/>
  <c r="BH11" i="54"/>
  <c r="AZ11" i="54"/>
  <c r="BE11" i="54"/>
  <c r="BH13" i="54"/>
  <c r="BD13" i="54"/>
  <c r="AZ13" i="54"/>
  <c r="BK13" i="54"/>
  <c r="BG13" i="54"/>
  <c r="BC13" i="54"/>
  <c r="BF13" i="54"/>
  <c r="BJ13" i="54"/>
  <c r="BB13" i="54"/>
  <c r="BI13" i="54"/>
  <c r="BA13" i="54"/>
  <c r="BE13" i="54"/>
  <c r="BI15" i="54"/>
  <c r="BE15" i="54"/>
  <c r="BA15" i="54"/>
  <c r="BH15" i="54"/>
  <c r="BD15" i="54"/>
  <c r="AZ15" i="54"/>
  <c r="BJ15" i="54"/>
  <c r="BB15" i="54"/>
  <c r="BF15" i="54"/>
  <c r="BG15" i="54"/>
  <c r="BK15" i="54"/>
  <c r="BC15" i="54"/>
  <c r="BS15" i="54"/>
  <c r="BQ2" i="54" s="1"/>
  <c r="AN8" i="26" s="1"/>
  <c r="AU17" i="53"/>
  <c r="AU2" i="53" s="1"/>
  <c r="AQ37" i="2" s="1"/>
  <c r="BY15" i="54"/>
  <c r="BV2" i="54" s="1"/>
  <c r="AS8" i="26" s="1"/>
  <c r="CA15" i="54"/>
  <c r="BX2" i="54" s="1"/>
  <c r="AU8" i="26" s="1"/>
  <c r="AV17" i="54"/>
  <c r="AV2" i="54" s="1"/>
  <c r="AR38" i="2" s="1"/>
  <c r="AQ11" i="54"/>
  <c r="AQ17" i="54" s="1"/>
  <c r="AO2" i="54" s="1"/>
  <c r="AP17" i="54"/>
  <c r="AL2" i="54" s="1"/>
  <c r="AJ38" i="2" s="1"/>
  <c r="BH12" i="53"/>
  <c r="BD12" i="53"/>
  <c r="AZ12" i="53"/>
  <c r="BK12" i="53"/>
  <c r="BG12" i="53"/>
  <c r="BC12" i="53"/>
  <c r="BJ12" i="53"/>
  <c r="BF12" i="53"/>
  <c r="BB12" i="53"/>
  <c r="BE12" i="53"/>
  <c r="BA12" i="53"/>
  <c r="BI12" i="53"/>
  <c r="BM15" i="53"/>
  <c r="BK2" i="53" s="1"/>
  <c r="AH7" i="26" s="1"/>
  <c r="AS2" i="53"/>
  <c r="AO37" i="2" s="1"/>
  <c r="AR2" i="53"/>
  <c r="AN37" i="2" s="1"/>
  <c r="AQ2" i="53"/>
  <c r="AM37" i="2" s="1"/>
  <c r="AT2" i="53"/>
  <c r="AP37" i="2" s="1"/>
  <c r="BP15" i="53"/>
  <c r="BN2" i="53" s="1"/>
  <c r="AK7" i="26" s="1"/>
  <c r="BS15" i="53"/>
  <c r="BQ2" i="53" s="1"/>
  <c r="AN7" i="26" s="1"/>
  <c r="AN2" i="53"/>
  <c r="AM2" i="53"/>
  <c r="AW17" i="53"/>
  <c r="AW2" i="53" s="1"/>
  <c r="AV17" i="53"/>
  <c r="AV2" i="53" s="1"/>
  <c r="AR37" i="2" s="1"/>
  <c r="BK11" i="53"/>
  <c r="BG11" i="53"/>
  <c r="BC11" i="53"/>
  <c r="BJ11" i="53"/>
  <c r="BF11" i="53"/>
  <c r="BB11" i="53"/>
  <c r="BI11" i="53"/>
  <c r="BE11" i="53"/>
  <c r="BA11" i="53"/>
  <c r="BH11" i="53"/>
  <c r="BD11" i="53"/>
  <c r="AZ11" i="53"/>
  <c r="BH13" i="53"/>
  <c r="BD13" i="53"/>
  <c r="AZ13" i="53"/>
  <c r="BK13" i="53"/>
  <c r="BG13" i="53"/>
  <c r="BC13" i="53"/>
  <c r="BJ13" i="53"/>
  <c r="BF13" i="53"/>
  <c r="BB13" i="53"/>
  <c r="BA13" i="53"/>
  <c r="BI13" i="53"/>
  <c r="BE13" i="53"/>
  <c r="BI15" i="53"/>
  <c r="BE15" i="53"/>
  <c r="BA15" i="53"/>
  <c r="BH15" i="53"/>
  <c r="BD15" i="53"/>
  <c r="AZ15" i="53"/>
  <c r="BK15" i="53"/>
  <c r="BG15" i="53"/>
  <c r="BC15" i="53"/>
  <c r="BF15" i="53"/>
  <c r="BB15" i="53"/>
  <c r="BJ15" i="53"/>
  <c r="BI14" i="53"/>
  <c r="BE14" i="53"/>
  <c r="BA14" i="53"/>
  <c r="BH14" i="53"/>
  <c r="BD14" i="53"/>
  <c r="AZ14" i="53"/>
  <c r="BK14" i="53"/>
  <c r="BG14" i="53"/>
  <c r="BC14" i="53"/>
  <c r="BB14" i="53"/>
  <c r="BJ14" i="53"/>
  <c r="BF14" i="53"/>
  <c r="AV17" i="52"/>
  <c r="AV2" i="52" s="1"/>
  <c r="AR36" i="2" s="1"/>
  <c r="BW15" i="53"/>
  <c r="BT2" i="53" s="1"/>
  <c r="AQ7" i="26" s="1"/>
  <c r="BY15" i="53"/>
  <c r="BV2" i="53" s="1"/>
  <c r="AS7" i="26" s="1"/>
  <c r="BT15" i="53"/>
  <c r="BR2" i="53" s="1"/>
  <c r="AO7" i="26" s="1"/>
  <c r="AM21" i="53"/>
  <c r="AG2" i="53"/>
  <c r="AF2" i="53"/>
  <c r="AE2" i="53"/>
  <c r="AH2" i="53"/>
  <c r="AX17" i="53"/>
  <c r="AX2" i="53" s="1"/>
  <c r="AQ11" i="53"/>
  <c r="AQ17" i="53" s="1"/>
  <c r="AO2" i="53" s="1"/>
  <c r="AP17" i="53"/>
  <c r="AL2" i="53" s="1"/>
  <c r="AJ37" i="2" s="1"/>
  <c r="AW17" i="52"/>
  <c r="AW2" i="52" s="1"/>
  <c r="AX17" i="52"/>
  <c r="AX2" i="52" s="1"/>
  <c r="BH12" i="52"/>
  <c r="BD12" i="52"/>
  <c r="AZ12" i="52"/>
  <c r="BK12" i="52"/>
  <c r="BG12" i="52"/>
  <c r="BC12" i="52"/>
  <c r="BJ12" i="52"/>
  <c r="BF12" i="52"/>
  <c r="BB12" i="52"/>
  <c r="BI12" i="52"/>
  <c r="BE12" i="52"/>
  <c r="BA12" i="52"/>
  <c r="BI14" i="52"/>
  <c r="BE14" i="52"/>
  <c r="BA14" i="52"/>
  <c r="BH14" i="52"/>
  <c r="BD14" i="52"/>
  <c r="AZ14" i="52"/>
  <c r="BK14" i="52"/>
  <c r="BG14" i="52"/>
  <c r="BC14" i="52"/>
  <c r="BJ14" i="52"/>
  <c r="BF14" i="52"/>
  <c r="BB14" i="52"/>
  <c r="BP15" i="52"/>
  <c r="BN2" i="52" s="1"/>
  <c r="AK6" i="26" s="1"/>
  <c r="BY15" i="52"/>
  <c r="BV2" i="52" s="1"/>
  <c r="AS6" i="26" s="1"/>
  <c r="AS2" i="52"/>
  <c r="AO36" i="2" s="1"/>
  <c r="AR2" i="52"/>
  <c r="AN36" i="2" s="1"/>
  <c r="AQ2" i="52"/>
  <c r="AM36" i="2" s="1"/>
  <c r="AT2" i="52"/>
  <c r="AP36" i="2" s="1"/>
  <c r="AU17" i="52"/>
  <c r="AU2" i="52" s="1"/>
  <c r="AQ36" i="2" s="1"/>
  <c r="BK11" i="52"/>
  <c r="BG11" i="52"/>
  <c r="BC11" i="52"/>
  <c r="BJ11" i="52"/>
  <c r="BF11" i="52"/>
  <c r="BB11" i="52"/>
  <c r="BI11" i="52"/>
  <c r="BE11" i="52"/>
  <c r="BA11" i="52"/>
  <c r="BH11" i="52"/>
  <c r="BD11" i="52"/>
  <c r="AZ11" i="52"/>
  <c r="BH13" i="52"/>
  <c r="BD13" i="52"/>
  <c r="AZ13" i="52"/>
  <c r="BK13" i="52"/>
  <c r="BG13" i="52"/>
  <c r="BC13" i="52"/>
  <c r="BJ13" i="52"/>
  <c r="BF13" i="52"/>
  <c r="BB13" i="52"/>
  <c r="BI13" i="52"/>
  <c r="BE13" i="52"/>
  <c r="BA13" i="52"/>
  <c r="BI15" i="52"/>
  <c r="BE15" i="52"/>
  <c r="BA15" i="52"/>
  <c r="BH15" i="52"/>
  <c r="BD15" i="52"/>
  <c r="AZ15" i="52"/>
  <c r="BK15" i="52"/>
  <c r="BG15" i="52"/>
  <c r="BC15" i="52"/>
  <c r="BJ15" i="52"/>
  <c r="BF15" i="52"/>
  <c r="BB15" i="52"/>
  <c r="BV15" i="52"/>
  <c r="BS2" i="52" s="1"/>
  <c r="AP6" i="26" s="1"/>
  <c r="BX15" i="52"/>
  <c r="BU2" i="52" s="1"/>
  <c r="AR6" i="26" s="1"/>
  <c r="AN2" i="52"/>
  <c r="AM2" i="52"/>
  <c r="AQ11" i="52"/>
  <c r="AQ17" i="52" s="1"/>
  <c r="AO2" i="52" s="1"/>
  <c r="AP17" i="52"/>
  <c r="AL2" i="52" s="1"/>
  <c r="AJ36" i="2" s="1"/>
  <c r="U17" i="53" l="1"/>
  <c r="AF37" i="2"/>
  <c r="E7" i="26"/>
  <c r="U11" i="53"/>
  <c r="AC37" i="2"/>
  <c r="B7" i="26"/>
  <c r="U13" i="53"/>
  <c r="AD37" i="2"/>
  <c r="C7" i="26"/>
  <c r="U15" i="53"/>
  <c r="AE37" i="2"/>
  <c r="D7" i="26"/>
  <c r="U17" i="54"/>
  <c r="AF38" i="2"/>
  <c r="E8" i="26"/>
  <c r="U11" i="54"/>
  <c r="AC38" i="2"/>
  <c r="B8" i="26"/>
  <c r="U13" i="54"/>
  <c r="AD38" i="2"/>
  <c r="C8" i="26"/>
  <c r="U15" i="54"/>
  <c r="AE38" i="2"/>
  <c r="D8" i="26"/>
  <c r="U17" i="55"/>
  <c r="AF39" i="2"/>
  <c r="E9" i="26"/>
  <c r="U11" i="55"/>
  <c r="AC39" i="2"/>
  <c r="B9" i="26"/>
  <c r="U13" i="55"/>
  <c r="AD39" i="2"/>
  <c r="C9" i="26"/>
  <c r="U15" i="55"/>
  <c r="AE39" i="2"/>
  <c r="D9" i="26"/>
  <c r="U11" i="56"/>
  <c r="AC40" i="2"/>
  <c r="B10" i="26"/>
  <c r="U17" i="56"/>
  <c r="AF40" i="2"/>
  <c r="E10" i="26"/>
  <c r="U13" i="56"/>
  <c r="AD40" i="2"/>
  <c r="C10" i="26"/>
  <c r="U15" i="56"/>
  <c r="AE40" i="2"/>
  <c r="D10" i="26"/>
  <c r="U17" i="57"/>
  <c r="AF41" i="2"/>
  <c r="E11" i="26"/>
  <c r="U11" i="57"/>
  <c r="AC41" i="2"/>
  <c r="B11" i="26"/>
  <c r="U13" i="57"/>
  <c r="AD41" i="2"/>
  <c r="C11" i="26"/>
  <c r="U15" i="57"/>
  <c r="AE41" i="2"/>
  <c r="D11" i="26"/>
  <c r="U17" i="58"/>
  <c r="AF42" i="2"/>
  <c r="E12" i="26"/>
  <c r="U11" i="58"/>
  <c r="AC42" i="2"/>
  <c r="B12" i="26"/>
  <c r="U13" i="58"/>
  <c r="AD42" i="2"/>
  <c r="C12" i="26"/>
  <c r="U15" i="58"/>
  <c r="AE42" i="2"/>
  <c r="D12" i="26"/>
  <c r="U17" i="59"/>
  <c r="AF43" i="2"/>
  <c r="E13" i="26"/>
  <c r="U11" i="59"/>
  <c r="AC43" i="2"/>
  <c r="B13" i="26"/>
  <c r="U13" i="59"/>
  <c r="AD43" i="2"/>
  <c r="C13" i="26"/>
  <c r="U15" i="59"/>
  <c r="AE43" i="2"/>
  <c r="D13" i="26"/>
  <c r="U17" i="60"/>
  <c r="AF44" i="2"/>
  <c r="E14" i="26"/>
  <c r="U11" i="60"/>
  <c r="AC44" i="2"/>
  <c r="B14" i="26"/>
  <c r="U13" i="60"/>
  <c r="AD44" i="2"/>
  <c r="C14" i="26"/>
  <c r="U15" i="60"/>
  <c r="AE44" i="2"/>
  <c r="D14" i="26"/>
  <c r="U17" i="61"/>
  <c r="AF45" i="2"/>
  <c r="E15" i="26"/>
  <c r="U11" i="61"/>
  <c r="AC45" i="2"/>
  <c r="B15" i="26"/>
  <c r="U13" i="61"/>
  <c r="AD45" i="2"/>
  <c r="C15" i="26"/>
  <c r="U15" i="61"/>
  <c r="AE45" i="2"/>
  <c r="D15" i="26"/>
  <c r="U17" i="62"/>
  <c r="AF46" i="2"/>
  <c r="E16" i="26"/>
  <c r="U11" i="62"/>
  <c r="AC46" i="2"/>
  <c r="B16" i="26"/>
  <c r="U13" i="62"/>
  <c r="AD46" i="2"/>
  <c r="C16" i="26"/>
  <c r="U15" i="62"/>
  <c r="AE46" i="2"/>
  <c r="D16" i="26"/>
  <c r="U17" i="63"/>
  <c r="AF47" i="2"/>
  <c r="E17" i="26"/>
  <c r="U11" i="63"/>
  <c r="AC47" i="2"/>
  <c r="B17" i="26"/>
  <c r="U13" i="63"/>
  <c r="AD47" i="2"/>
  <c r="C17" i="26"/>
  <c r="U15" i="63"/>
  <c r="AE47" i="2"/>
  <c r="D17" i="26"/>
  <c r="U17" i="64"/>
  <c r="AF48" i="2"/>
  <c r="E18" i="26"/>
  <c r="U11" i="64"/>
  <c r="AC48" i="2"/>
  <c r="B18" i="26"/>
  <c r="U13" i="64"/>
  <c r="AD48" i="2"/>
  <c r="C18" i="26"/>
  <c r="U15" i="64"/>
  <c r="AE48" i="2"/>
  <c r="D18" i="26"/>
  <c r="U17" i="65"/>
  <c r="AF49" i="2"/>
  <c r="E19" i="26"/>
  <c r="U11" i="65"/>
  <c r="AC49" i="2"/>
  <c r="B19" i="26"/>
  <c r="U13" i="65"/>
  <c r="AD49" i="2"/>
  <c r="C19" i="26"/>
  <c r="U15" i="65"/>
  <c r="AE49" i="2"/>
  <c r="D19" i="26"/>
  <c r="U17" i="66"/>
  <c r="AF50" i="2"/>
  <c r="E20" i="26"/>
  <c r="U11" i="66"/>
  <c r="AC50" i="2"/>
  <c r="B20" i="26"/>
  <c r="U13" i="66"/>
  <c r="AD50" i="2"/>
  <c r="C20" i="26"/>
  <c r="U15" i="66"/>
  <c r="AE50" i="2"/>
  <c r="D20" i="26"/>
  <c r="U17" i="67"/>
  <c r="AF51" i="2"/>
  <c r="E21" i="26"/>
  <c r="U11" i="67"/>
  <c r="AC51" i="2"/>
  <c r="B21" i="26"/>
  <c r="U13" i="67"/>
  <c r="AD51" i="2"/>
  <c r="C21" i="26"/>
  <c r="U15" i="67"/>
  <c r="AE51" i="2"/>
  <c r="D21" i="26"/>
  <c r="U17" i="68"/>
  <c r="AF52" i="2"/>
  <c r="E22" i="26"/>
  <c r="U11" i="68"/>
  <c r="AC52" i="2"/>
  <c r="B22" i="26"/>
  <c r="U13" i="68"/>
  <c r="AD52" i="2"/>
  <c r="C22" i="26"/>
  <c r="U15" i="68"/>
  <c r="AE52" i="2"/>
  <c r="D22" i="26"/>
  <c r="U17" i="69"/>
  <c r="AF53" i="2"/>
  <c r="E23" i="26"/>
  <c r="U11" i="69"/>
  <c r="AC53" i="2"/>
  <c r="B23" i="26"/>
  <c r="U13" i="69"/>
  <c r="AD53" i="2"/>
  <c r="C23" i="26"/>
  <c r="U15" i="69"/>
  <c r="AE53" i="2"/>
  <c r="D23" i="26"/>
  <c r="U17" i="70"/>
  <c r="AF54" i="2"/>
  <c r="E24" i="26"/>
  <c r="U11" i="70"/>
  <c r="AC54" i="2"/>
  <c r="B24" i="26"/>
  <c r="U13" i="70"/>
  <c r="AD54" i="2"/>
  <c r="C24" i="26"/>
  <c r="U15" i="70"/>
  <c r="AE54" i="2"/>
  <c r="D24" i="26"/>
  <c r="U17" i="71"/>
  <c r="AF55" i="2"/>
  <c r="E25" i="26"/>
  <c r="U11" i="71"/>
  <c r="AC55" i="2"/>
  <c r="B25" i="26"/>
  <c r="U13" i="71"/>
  <c r="AD55" i="2"/>
  <c r="C25" i="26"/>
  <c r="U15" i="71"/>
  <c r="AE55" i="2"/>
  <c r="D25" i="26"/>
  <c r="U17" i="72"/>
  <c r="AF56" i="2"/>
  <c r="E26" i="26"/>
  <c r="U11" i="72"/>
  <c r="AC56" i="2"/>
  <c r="B26" i="26"/>
  <c r="U13" i="72"/>
  <c r="AD56" i="2"/>
  <c r="C26" i="26"/>
  <c r="U15" i="72"/>
  <c r="AE56" i="2"/>
  <c r="D26" i="26"/>
  <c r="U17" i="73"/>
  <c r="AF57" i="2"/>
  <c r="E27" i="26"/>
  <c r="U11" i="73"/>
  <c r="AC57" i="2"/>
  <c r="B27" i="26"/>
  <c r="U13" i="73"/>
  <c r="AD57" i="2"/>
  <c r="C27" i="26"/>
  <c r="U15" i="73"/>
  <c r="AE57" i="2"/>
  <c r="D27" i="26"/>
  <c r="U17" i="74"/>
  <c r="AF58" i="2"/>
  <c r="E28" i="26"/>
  <c r="U11" i="74"/>
  <c r="AC58" i="2"/>
  <c r="B28" i="26"/>
  <c r="U13" i="74"/>
  <c r="AD58" i="2"/>
  <c r="C28" i="26"/>
  <c r="U15" i="74"/>
  <c r="AE58" i="2"/>
  <c r="D28" i="26"/>
  <c r="U17" i="75"/>
  <c r="AF59" i="2"/>
  <c r="E29" i="26"/>
  <c r="U11" i="75"/>
  <c r="AC59" i="2"/>
  <c r="B29" i="26"/>
  <c r="U13" i="75"/>
  <c r="AD59" i="2"/>
  <c r="C29" i="26"/>
  <c r="U15" i="75"/>
  <c r="AE59" i="2"/>
  <c r="D29" i="26"/>
  <c r="U17" i="76"/>
  <c r="AF60" i="2"/>
  <c r="E30" i="26"/>
  <c r="U11" i="76"/>
  <c r="AC60" i="2"/>
  <c r="B30" i="26"/>
  <c r="U13" i="76"/>
  <c r="AD60" i="2"/>
  <c r="C30" i="26"/>
  <c r="U15" i="76"/>
  <c r="AE60" i="2"/>
  <c r="D30" i="26"/>
  <c r="U17" i="77"/>
  <c r="AF61" i="2"/>
  <c r="E31" i="26"/>
  <c r="U11" i="77"/>
  <c r="AC61" i="2"/>
  <c r="B31" i="26"/>
  <c r="U13" i="77"/>
  <c r="AD61" i="2"/>
  <c r="C31" i="26"/>
  <c r="U15" i="77"/>
  <c r="AE61" i="2"/>
  <c r="D31" i="26"/>
  <c r="U17" i="78"/>
  <c r="AF62" i="2"/>
  <c r="E32" i="26"/>
  <c r="U11" i="78"/>
  <c r="AC62" i="2"/>
  <c r="B32" i="26"/>
  <c r="U13" i="78"/>
  <c r="AD62" i="2"/>
  <c r="C32" i="26"/>
  <c r="U15" i="78"/>
  <c r="AE62" i="2"/>
  <c r="D32" i="26"/>
  <c r="U17" i="79"/>
  <c r="AF63" i="2"/>
  <c r="E33" i="26"/>
  <c r="U11" i="79"/>
  <c r="AC63" i="2"/>
  <c r="B33" i="26"/>
  <c r="U13" i="79"/>
  <c r="AD63" i="2"/>
  <c r="C33" i="26"/>
  <c r="U15" i="79"/>
  <c r="AE63" i="2"/>
  <c r="D33" i="26"/>
  <c r="U17" i="80"/>
  <c r="AF64" i="2"/>
  <c r="E34" i="26"/>
  <c r="U11" i="80"/>
  <c r="AC64" i="2"/>
  <c r="B34" i="26"/>
  <c r="U13" i="80"/>
  <c r="AD64" i="2"/>
  <c r="C34" i="26"/>
  <c r="U15" i="80"/>
  <c r="AE64" i="2"/>
  <c r="D34" i="26"/>
  <c r="U14" i="26"/>
  <c r="AT44" i="2"/>
  <c r="T20" i="26"/>
  <c r="AS50" i="2"/>
  <c r="U21" i="26"/>
  <c r="AT51" i="2"/>
  <c r="U23" i="26"/>
  <c r="AT53" i="2"/>
  <c r="T27" i="26"/>
  <c r="AS57" i="2"/>
  <c r="U8" i="26"/>
  <c r="AT38" i="2"/>
  <c r="U10" i="26"/>
  <c r="AT40" i="2"/>
  <c r="T14" i="26"/>
  <c r="AS44" i="2"/>
  <c r="T17" i="26"/>
  <c r="AS47" i="2"/>
  <c r="T19" i="26"/>
  <c r="AS49" i="2"/>
  <c r="T24" i="26"/>
  <c r="AS54" i="2"/>
  <c r="U27" i="26"/>
  <c r="AT57" i="2"/>
  <c r="T34" i="26"/>
  <c r="AS64" i="2"/>
  <c r="T12" i="26"/>
  <c r="AS42" i="2"/>
  <c r="U7" i="26"/>
  <c r="AT37" i="2"/>
  <c r="U9" i="26"/>
  <c r="AT39" i="2"/>
  <c r="U16" i="26"/>
  <c r="AT46" i="2"/>
  <c r="T18" i="26"/>
  <c r="AS48" i="2"/>
  <c r="T25" i="26"/>
  <c r="AS55" i="2"/>
  <c r="U25" i="26"/>
  <c r="AT55" i="2"/>
  <c r="T8" i="26"/>
  <c r="AS38" i="2"/>
  <c r="T9" i="26"/>
  <c r="AS39" i="2"/>
  <c r="U12" i="26"/>
  <c r="AT42" i="2"/>
  <c r="U13" i="26"/>
  <c r="AT43" i="2"/>
  <c r="U15" i="26"/>
  <c r="AT45" i="2"/>
  <c r="U17" i="26"/>
  <c r="AT47" i="2"/>
  <c r="U18" i="26"/>
  <c r="AT48" i="2"/>
  <c r="U19" i="26"/>
  <c r="AT49" i="2"/>
  <c r="T21" i="26"/>
  <c r="AS51" i="2"/>
  <c r="T23" i="26"/>
  <c r="AS53" i="2"/>
  <c r="U24" i="26"/>
  <c r="AT54" i="2"/>
  <c r="U26" i="26"/>
  <c r="AT56" i="2"/>
  <c r="T28" i="26"/>
  <c r="AS58" i="2"/>
  <c r="U29" i="26"/>
  <c r="AT59" i="2"/>
  <c r="U30" i="26"/>
  <c r="AT60" i="2"/>
  <c r="U32" i="26"/>
  <c r="AT62" i="2"/>
  <c r="U33" i="26"/>
  <c r="AT63" i="2"/>
  <c r="T10" i="26"/>
  <c r="AS40" i="2"/>
  <c r="U11" i="26"/>
  <c r="AT41" i="2"/>
  <c r="T13" i="26"/>
  <c r="AS43" i="2"/>
  <c r="T15" i="26"/>
  <c r="AS45" i="2"/>
  <c r="U20" i="26"/>
  <c r="AT50" i="2"/>
  <c r="U22" i="26"/>
  <c r="AT52" i="2"/>
  <c r="T22" i="26"/>
  <c r="AS52" i="2"/>
  <c r="U28" i="26"/>
  <c r="AT58" i="2"/>
  <c r="T31" i="26"/>
  <c r="AS61" i="2"/>
  <c r="T29" i="26"/>
  <c r="AS59" i="2"/>
  <c r="T32" i="26"/>
  <c r="AS62" i="2"/>
  <c r="T30" i="26"/>
  <c r="AS60" i="2"/>
  <c r="T33" i="26"/>
  <c r="AS63" i="2"/>
  <c r="U34" i="26"/>
  <c r="AT64" i="2"/>
  <c r="T7" i="26"/>
  <c r="AS37" i="2"/>
  <c r="T11" i="26"/>
  <c r="AS41" i="2"/>
  <c r="T16" i="26"/>
  <c r="AS46" i="2"/>
  <c r="T26" i="26"/>
  <c r="AS56" i="2"/>
  <c r="U31" i="26"/>
  <c r="AT61" i="2"/>
  <c r="T6" i="26"/>
  <c r="AS36" i="2"/>
  <c r="U6" i="26"/>
  <c r="AT36" i="2"/>
  <c r="J7" i="26"/>
  <c r="AK37" i="2"/>
  <c r="L10" i="26"/>
  <c r="S12" i="26"/>
  <c r="P13" i="26"/>
  <c r="K14" i="26"/>
  <c r="AL44" i="2"/>
  <c r="N15" i="26"/>
  <c r="L17" i="26"/>
  <c r="J18" i="26"/>
  <c r="AK48" i="2"/>
  <c r="N19" i="26"/>
  <c r="Q27" i="26"/>
  <c r="K8" i="26"/>
  <c r="AL38" i="2"/>
  <c r="O8" i="26"/>
  <c r="N9" i="26"/>
  <c r="N10" i="26"/>
  <c r="O10" i="26"/>
  <c r="N11" i="26"/>
  <c r="S11" i="26"/>
  <c r="J12" i="26"/>
  <c r="AK42" i="2"/>
  <c r="N12" i="26"/>
  <c r="Q13" i="26"/>
  <c r="J13" i="26"/>
  <c r="AK43" i="2"/>
  <c r="R14" i="26"/>
  <c r="P14" i="26"/>
  <c r="S13" i="26"/>
  <c r="K15" i="26"/>
  <c r="AL45" i="2"/>
  <c r="O15" i="26"/>
  <c r="J16" i="26"/>
  <c r="AK46" i="2"/>
  <c r="N16" i="26"/>
  <c r="R15" i="26"/>
  <c r="O17" i="26"/>
  <c r="J17" i="26"/>
  <c r="AK47" i="2"/>
  <c r="N18" i="26"/>
  <c r="K18" i="26"/>
  <c r="AL48" i="2"/>
  <c r="K19" i="26"/>
  <c r="AL49" i="2"/>
  <c r="O19" i="26"/>
  <c r="R18" i="26"/>
  <c r="O20" i="26"/>
  <c r="J21" i="26"/>
  <c r="AK51" i="2"/>
  <c r="S21" i="26"/>
  <c r="Q21" i="26"/>
  <c r="N22" i="26"/>
  <c r="J22" i="26"/>
  <c r="AK52" i="2"/>
  <c r="R22" i="26"/>
  <c r="N23" i="26"/>
  <c r="S23" i="26"/>
  <c r="Q24" i="26"/>
  <c r="J25" i="26"/>
  <c r="AK55" i="2"/>
  <c r="N25" i="26"/>
  <c r="R26" i="26"/>
  <c r="P26" i="26"/>
  <c r="L26" i="26"/>
  <c r="N27" i="26"/>
  <c r="K27" i="26"/>
  <c r="AL57" i="2"/>
  <c r="S25" i="26"/>
  <c r="J28" i="26"/>
  <c r="AK58" i="2"/>
  <c r="L28" i="26"/>
  <c r="P29" i="26"/>
  <c r="R28" i="26"/>
  <c r="L30" i="26"/>
  <c r="N30" i="26"/>
  <c r="J30" i="26"/>
  <c r="AK60" i="2"/>
  <c r="O31" i="26"/>
  <c r="R31" i="26"/>
  <c r="N32" i="26"/>
  <c r="L32" i="26"/>
  <c r="S32" i="26"/>
  <c r="S30" i="26"/>
  <c r="P33" i="26"/>
  <c r="J33" i="26"/>
  <c r="AK63" i="2"/>
  <c r="R33" i="26"/>
  <c r="Q34" i="26"/>
  <c r="J34" i="26"/>
  <c r="AK64" i="2"/>
  <c r="L6" i="26"/>
  <c r="J8" i="26"/>
  <c r="AK38" i="2"/>
  <c r="K9" i="26"/>
  <c r="AL39" i="2"/>
  <c r="Q11" i="26"/>
  <c r="Q12" i="26"/>
  <c r="L14" i="26"/>
  <c r="J15" i="26"/>
  <c r="AK45" i="2"/>
  <c r="Q16" i="26"/>
  <c r="Q18" i="26"/>
  <c r="L19" i="26"/>
  <c r="J19" i="26"/>
  <c r="AK49" i="2"/>
  <c r="N20" i="26"/>
  <c r="L21" i="26"/>
  <c r="P21" i="26"/>
  <c r="Q22" i="26"/>
  <c r="Q23" i="26"/>
  <c r="Q25" i="26"/>
  <c r="O26" i="26"/>
  <c r="K29" i="26"/>
  <c r="AL59" i="2"/>
  <c r="O29" i="26"/>
  <c r="S28" i="26"/>
  <c r="Q30" i="26"/>
  <c r="N31" i="26"/>
  <c r="P32" i="26"/>
  <c r="L33" i="26"/>
  <c r="O33" i="26"/>
  <c r="S34" i="26"/>
  <c r="P6" i="26"/>
  <c r="K7" i="26"/>
  <c r="AL37" i="2"/>
  <c r="K6" i="26"/>
  <c r="AL36" i="2"/>
  <c r="Q6" i="26"/>
  <c r="S7" i="26"/>
  <c r="O7" i="26"/>
  <c r="L8" i="26"/>
  <c r="R7" i="26"/>
  <c r="P8" i="26"/>
  <c r="L9" i="26"/>
  <c r="O9" i="26"/>
  <c r="R8" i="26"/>
  <c r="S10" i="26"/>
  <c r="P10" i="26"/>
  <c r="L11" i="26"/>
  <c r="O11" i="26"/>
  <c r="J11" i="26"/>
  <c r="AK41" i="2"/>
  <c r="K12" i="26"/>
  <c r="AL42" i="2"/>
  <c r="O12" i="26"/>
  <c r="L13" i="26"/>
  <c r="N13" i="26"/>
  <c r="K13" i="26"/>
  <c r="AL43" i="2"/>
  <c r="Q14" i="26"/>
  <c r="S15" i="26"/>
  <c r="P15" i="26"/>
  <c r="K16" i="26"/>
  <c r="AL46" i="2"/>
  <c r="L16" i="26"/>
  <c r="O16" i="26"/>
  <c r="R17" i="26"/>
  <c r="P17" i="26"/>
  <c r="K17" i="26"/>
  <c r="AL47" i="2"/>
  <c r="O18" i="26"/>
  <c r="P19" i="26"/>
  <c r="P20" i="26"/>
  <c r="K21" i="26"/>
  <c r="AL51" i="2"/>
  <c r="N21" i="26"/>
  <c r="L22" i="26"/>
  <c r="O22" i="26"/>
  <c r="K22" i="26"/>
  <c r="AL52" i="2"/>
  <c r="S20" i="26"/>
  <c r="J23" i="26"/>
  <c r="AK53" i="2"/>
  <c r="O23" i="26"/>
  <c r="L24" i="26"/>
  <c r="N24" i="26"/>
  <c r="K25" i="26"/>
  <c r="AL55" i="2"/>
  <c r="O25" i="26"/>
  <c r="Q26" i="26"/>
  <c r="O27" i="26"/>
  <c r="R25" i="26"/>
  <c r="R27" i="26"/>
  <c r="S24" i="26"/>
  <c r="K28" i="26"/>
  <c r="AL58" i="2"/>
  <c r="O28" i="26"/>
  <c r="N28" i="26"/>
  <c r="L29" i="26"/>
  <c r="Q29" i="26"/>
  <c r="O30" i="26"/>
  <c r="K30" i="26"/>
  <c r="AL60" i="2"/>
  <c r="L31" i="26"/>
  <c r="P31" i="26"/>
  <c r="J31" i="26"/>
  <c r="AK61" i="2"/>
  <c r="O32" i="26"/>
  <c r="J32" i="26"/>
  <c r="AK62" i="2"/>
  <c r="Q33" i="26"/>
  <c r="K33" i="26"/>
  <c r="AL63" i="2"/>
  <c r="N34" i="26"/>
  <c r="K34" i="26"/>
  <c r="AL64" i="2"/>
  <c r="S33" i="26"/>
  <c r="O6" i="26"/>
  <c r="Q7" i="26"/>
  <c r="Q8" i="26"/>
  <c r="Q9" i="26"/>
  <c r="K10" i="26"/>
  <c r="AL40" i="2"/>
  <c r="Q10" i="26"/>
  <c r="S9" i="26"/>
  <c r="O14" i="26"/>
  <c r="N17" i="26"/>
  <c r="S17" i="26"/>
  <c r="K20" i="26"/>
  <c r="AL50" i="2"/>
  <c r="R21" i="26"/>
  <c r="R20" i="26"/>
  <c r="L23" i="26"/>
  <c r="S22" i="26"/>
  <c r="P24" i="26"/>
  <c r="L25" i="26"/>
  <c r="K26" i="26"/>
  <c r="AL56" i="2"/>
  <c r="J27" i="26"/>
  <c r="AK57" i="2"/>
  <c r="P28" i="26"/>
  <c r="R30" i="26"/>
  <c r="R32" i="26"/>
  <c r="S29" i="26"/>
  <c r="P34" i="26"/>
  <c r="R34" i="26"/>
  <c r="J6" i="26"/>
  <c r="AK36" i="2"/>
  <c r="R6" i="26"/>
  <c r="S6" i="26"/>
  <c r="N7" i="26"/>
  <c r="N6" i="26"/>
  <c r="L7" i="26"/>
  <c r="P7" i="26"/>
  <c r="S8" i="26"/>
  <c r="N8" i="26"/>
  <c r="R9" i="26"/>
  <c r="P9" i="26"/>
  <c r="J9" i="26"/>
  <c r="AK39" i="2"/>
  <c r="J10" i="26"/>
  <c r="AK40" i="2"/>
  <c r="R10" i="26"/>
  <c r="P11" i="26"/>
  <c r="K11" i="26"/>
  <c r="AL41" i="2"/>
  <c r="L12" i="26"/>
  <c r="R12" i="26"/>
  <c r="O13" i="26"/>
  <c r="R11" i="26"/>
  <c r="J14" i="26"/>
  <c r="AK44" i="2"/>
  <c r="N14" i="26"/>
  <c r="R13" i="26"/>
  <c r="L15" i="26"/>
  <c r="Q15" i="26"/>
  <c r="S14" i="26"/>
  <c r="S16" i="26"/>
  <c r="R16" i="26"/>
  <c r="P16" i="26"/>
  <c r="Q17" i="26"/>
  <c r="S18" i="26"/>
  <c r="P18" i="26"/>
  <c r="L18" i="26"/>
  <c r="S19" i="26"/>
  <c r="Q19" i="26"/>
  <c r="L20" i="26"/>
  <c r="Q20" i="26"/>
  <c r="J20" i="26"/>
  <c r="AK50" i="2"/>
  <c r="R19" i="26"/>
  <c r="O21" i="26"/>
  <c r="P22" i="26"/>
  <c r="K23" i="26"/>
  <c r="AL53" i="2"/>
  <c r="P23" i="26"/>
  <c r="R23" i="26"/>
  <c r="J24" i="26"/>
  <c r="AK54" i="2"/>
  <c r="O24" i="26"/>
  <c r="P25" i="26"/>
  <c r="N26" i="26"/>
  <c r="J26" i="26"/>
  <c r="AK56" i="2"/>
  <c r="L27" i="26"/>
  <c r="P27" i="26"/>
  <c r="R24" i="26"/>
  <c r="S26" i="26"/>
  <c r="Q28" i="26"/>
  <c r="J29" i="26"/>
  <c r="AK59" i="2"/>
  <c r="N29" i="26"/>
  <c r="R29" i="26"/>
  <c r="S27" i="26"/>
  <c r="P30" i="26"/>
  <c r="Q31" i="26"/>
  <c r="K31" i="26"/>
  <c r="AL61" i="2"/>
  <c r="Q32" i="26"/>
  <c r="K32" i="26"/>
  <c r="AL62" i="2"/>
  <c r="N33" i="26"/>
  <c r="L34" i="26"/>
  <c r="O34" i="26"/>
  <c r="S31" i="26"/>
  <c r="K24" i="26"/>
  <c r="AL54" i="2"/>
  <c r="S6" i="54"/>
  <c r="I8" i="26"/>
  <c r="S6" i="55"/>
  <c r="I9" i="26"/>
  <c r="S6" i="57"/>
  <c r="I11" i="26"/>
  <c r="S6" i="70"/>
  <c r="I24" i="26"/>
  <c r="S6" i="75"/>
  <c r="I29" i="26"/>
  <c r="S6" i="77"/>
  <c r="I31" i="26"/>
  <c r="S6" i="53"/>
  <c r="I7" i="26"/>
  <c r="S6" i="58"/>
  <c r="I12" i="26"/>
  <c r="S6" i="61"/>
  <c r="I15" i="26"/>
  <c r="S6" i="64"/>
  <c r="I18" i="26"/>
  <c r="S6" i="66"/>
  <c r="I20" i="26"/>
  <c r="S6" i="73"/>
  <c r="I27" i="26"/>
  <c r="S6" i="80"/>
  <c r="I34" i="26"/>
  <c r="S6" i="59"/>
  <c r="I13" i="26"/>
  <c r="S6" i="56"/>
  <c r="I10" i="26"/>
  <c r="S6" i="60"/>
  <c r="I14" i="26"/>
  <c r="S6" i="63"/>
  <c r="I17" i="26"/>
  <c r="S6" i="65"/>
  <c r="I19" i="26"/>
  <c r="S6" i="67"/>
  <c r="I21" i="26"/>
  <c r="S6" i="69"/>
  <c r="I23" i="26"/>
  <c r="S6" i="71"/>
  <c r="I25" i="26"/>
  <c r="S6" i="79"/>
  <c r="I33" i="26"/>
  <c r="S6" i="62"/>
  <c r="I16" i="26"/>
  <c r="S6" i="68"/>
  <c r="I22" i="26"/>
  <c r="S6" i="72"/>
  <c r="I26" i="26"/>
  <c r="S6" i="74"/>
  <c r="I28" i="26"/>
  <c r="S6" i="76"/>
  <c r="I30" i="26"/>
  <c r="S6" i="78"/>
  <c r="I32" i="26"/>
  <c r="S6" i="52"/>
  <c r="I6" i="26"/>
  <c r="BH17" i="80"/>
  <c r="BG2" i="80" s="1"/>
  <c r="AD34" i="26" s="1"/>
  <c r="AZ17" i="80"/>
  <c r="AY2" i="80" s="1"/>
  <c r="V34" i="26" s="1"/>
  <c r="BB17" i="80"/>
  <c r="BA2" i="80" s="1"/>
  <c r="X34" i="26" s="1"/>
  <c r="BG17" i="80"/>
  <c r="BF2" i="80" s="1"/>
  <c r="AC34" i="26" s="1"/>
  <c r="BA17" i="80"/>
  <c r="AZ2" i="80" s="1"/>
  <c r="W34" i="26" s="1"/>
  <c r="BF17" i="80"/>
  <c r="BE2" i="80" s="1"/>
  <c r="AB34" i="26" s="1"/>
  <c r="BK17" i="80"/>
  <c r="BJ2" i="80" s="1"/>
  <c r="AG34" i="26" s="1"/>
  <c r="BD17" i="80"/>
  <c r="BC2" i="80" s="1"/>
  <c r="Z34" i="26" s="1"/>
  <c r="BE17" i="80"/>
  <c r="BD2" i="80" s="1"/>
  <c r="AA34" i="26" s="1"/>
  <c r="BJ17" i="80"/>
  <c r="BI2" i="80" s="1"/>
  <c r="AF34" i="26" s="1"/>
  <c r="BI17" i="80"/>
  <c r="BH2" i="80" s="1"/>
  <c r="AE34" i="26" s="1"/>
  <c r="BC17" i="80"/>
  <c r="BB2" i="80" s="1"/>
  <c r="Y34" i="26" s="1"/>
  <c r="BD17" i="79"/>
  <c r="BC2" i="79" s="1"/>
  <c r="Z33" i="26" s="1"/>
  <c r="BI17" i="79"/>
  <c r="BH2" i="79" s="1"/>
  <c r="AE33" i="26" s="1"/>
  <c r="BC17" i="79"/>
  <c r="BB2" i="79" s="1"/>
  <c r="Y33" i="26" s="1"/>
  <c r="BH17" i="79"/>
  <c r="BG2" i="79" s="1"/>
  <c r="AD33" i="26" s="1"/>
  <c r="BB17" i="79"/>
  <c r="BA2" i="79" s="1"/>
  <c r="X33" i="26" s="1"/>
  <c r="BG17" i="79"/>
  <c r="BF2" i="79" s="1"/>
  <c r="AC33" i="26" s="1"/>
  <c r="BA17" i="79"/>
  <c r="AZ2" i="79" s="1"/>
  <c r="W33" i="26" s="1"/>
  <c r="BF17" i="79"/>
  <c r="BE2" i="79" s="1"/>
  <c r="AB33" i="26" s="1"/>
  <c r="BK17" i="79"/>
  <c r="BJ2" i="79" s="1"/>
  <c r="AG33" i="26" s="1"/>
  <c r="AZ17" i="79"/>
  <c r="AY2" i="79" s="1"/>
  <c r="V33" i="26" s="1"/>
  <c r="BE17" i="79"/>
  <c r="BD2" i="79" s="1"/>
  <c r="AA33" i="26" s="1"/>
  <c r="BJ17" i="79"/>
  <c r="BI2" i="79" s="1"/>
  <c r="AF33" i="26" s="1"/>
  <c r="BA17" i="78"/>
  <c r="AZ2" i="78" s="1"/>
  <c r="W32" i="26" s="1"/>
  <c r="BF17" i="78"/>
  <c r="BE2" i="78" s="1"/>
  <c r="AB32" i="26" s="1"/>
  <c r="AZ17" i="78"/>
  <c r="AY2" i="78" s="1"/>
  <c r="V32" i="26" s="1"/>
  <c r="BI17" i="78"/>
  <c r="BH2" i="78" s="1"/>
  <c r="AE32" i="26" s="1"/>
  <c r="BH17" i="78"/>
  <c r="BG2" i="78" s="1"/>
  <c r="AD32" i="26" s="1"/>
  <c r="BD17" i="78"/>
  <c r="BC2" i="78" s="1"/>
  <c r="Z32" i="26" s="1"/>
  <c r="BB17" i="78"/>
  <c r="BA2" i="78" s="1"/>
  <c r="X32" i="26" s="1"/>
  <c r="BC17" i="78"/>
  <c r="BB2" i="78" s="1"/>
  <c r="Y32" i="26" s="1"/>
  <c r="BG17" i="78"/>
  <c r="BF2" i="78" s="1"/>
  <c r="AC32" i="26" s="1"/>
  <c r="BE17" i="78"/>
  <c r="BD2" i="78" s="1"/>
  <c r="AA32" i="26" s="1"/>
  <c r="BJ17" i="78"/>
  <c r="BI2" i="78" s="1"/>
  <c r="AF32" i="26" s="1"/>
  <c r="BK17" i="78"/>
  <c r="BJ2" i="78" s="1"/>
  <c r="AG32" i="26" s="1"/>
  <c r="BA17" i="77"/>
  <c r="AZ2" i="77" s="1"/>
  <c r="W31" i="26" s="1"/>
  <c r="BF17" i="77"/>
  <c r="BE2" i="77" s="1"/>
  <c r="AB31" i="26" s="1"/>
  <c r="BK17" i="77"/>
  <c r="BJ2" i="77" s="1"/>
  <c r="AG31" i="26" s="1"/>
  <c r="AZ17" i="77"/>
  <c r="AY2" i="77" s="1"/>
  <c r="V31" i="26" s="1"/>
  <c r="BE17" i="77"/>
  <c r="BD2" i="77" s="1"/>
  <c r="AA31" i="26" s="1"/>
  <c r="BJ17" i="77"/>
  <c r="BI2" i="77" s="1"/>
  <c r="AF31" i="26" s="1"/>
  <c r="BD17" i="77"/>
  <c r="BC2" i="77" s="1"/>
  <c r="Z31" i="26" s="1"/>
  <c r="BI17" i="77"/>
  <c r="BH2" i="77" s="1"/>
  <c r="AE31" i="26" s="1"/>
  <c r="BC17" i="77"/>
  <c r="BB2" i="77" s="1"/>
  <c r="Y31" i="26" s="1"/>
  <c r="BH17" i="77"/>
  <c r="BG2" i="77" s="1"/>
  <c r="AD31" i="26" s="1"/>
  <c r="BB17" i="77"/>
  <c r="BA2" i="77" s="1"/>
  <c r="X31" i="26" s="1"/>
  <c r="BG17" i="77"/>
  <c r="BF2" i="77" s="1"/>
  <c r="AC31" i="26" s="1"/>
  <c r="AZ17" i="76"/>
  <c r="AY2" i="76" s="1"/>
  <c r="V30" i="26" s="1"/>
  <c r="BB17" i="76"/>
  <c r="BA2" i="76" s="1"/>
  <c r="X30" i="26" s="1"/>
  <c r="BG17" i="76"/>
  <c r="BF2" i="76" s="1"/>
  <c r="AC30" i="26" s="1"/>
  <c r="BA17" i="76"/>
  <c r="AZ2" i="76" s="1"/>
  <c r="W30" i="26" s="1"/>
  <c r="BF17" i="76"/>
  <c r="BE2" i="76" s="1"/>
  <c r="AB30" i="26" s="1"/>
  <c r="BK17" i="76"/>
  <c r="BJ2" i="76" s="1"/>
  <c r="AG30" i="26" s="1"/>
  <c r="BD17" i="76"/>
  <c r="BC2" i="76" s="1"/>
  <c r="Z30" i="26" s="1"/>
  <c r="BE17" i="76"/>
  <c r="BD2" i="76" s="1"/>
  <c r="AA30" i="26" s="1"/>
  <c r="BJ17" i="76"/>
  <c r="BI2" i="76" s="1"/>
  <c r="AF30" i="26" s="1"/>
  <c r="BH17" i="76"/>
  <c r="BG2" i="76" s="1"/>
  <c r="AD30" i="26" s="1"/>
  <c r="BI17" i="76"/>
  <c r="BH2" i="76" s="1"/>
  <c r="AE30" i="26" s="1"/>
  <c r="BC17" i="76"/>
  <c r="BB2" i="76" s="1"/>
  <c r="Y30" i="26" s="1"/>
  <c r="AZ17" i="75"/>
  <c r="AY2" i="75" s="1"/>
  <c r="V29" i="26" s="1"/>
  <c r="BE17" i="75"/>
  <c r="BD2" i="75" s="1"/>
  <c r="AA29" i="26" s="1"/>
  <c r="BJ17" i="75"/>
  <c r="BI2" i="75" s="1"/>
  <c r="AF29" i="26" s="1"/>
  <c r="BD17" i="75"/>
  <c r="BC2" i="75" s="1"/>
  <c r="Z29" i="26" s="1"/>
  <c r="BI17" i="75"/>
  <c r="BH2" i="75" s="1"/>
  <c r="AE29" i="26" s="1"/>
  <c r="BC17" i="75"/>
  <c r="BB2" i="75" s="1"/>
  <c r="Y29" i="26" s="1"/>
  <c r="BH17" i="75"/>
  <c r="BG2" i="75" s="1"/>
  <c r="AD29" i="26" s="1"/>
  <c r="BB17" i="75"/>
  <c r="BA2" i="75" s="1"/>
  <c r="X29" i="26" s="1"/>
  <c r="BG17" i="75"/>
  <c r="BF2" i="75" s="1"/>
  <c r="AC29" i="26" s="1"/>
  <c r="BA17" i="75"/>
  <c r="AZ2" i="75" s="1"/>
  <c r="W29" i="26" s="1"/>
  <c r="BF17" i="75"/>
  <c r="BE2" i="75" s="1"/>
  <c r="AB29" i="26" s="1"/>
  <c r="BK17" i="75"/>
  <c r="BJ2" i="75" s="1"/>
  <c r="AG29" i="26" s="1"/>
  <c r="BD17" i="74"/>
  <c r="BC2" i="74" s="1"/>
  <c r="Z28" i="26" s="1"/>
  <c r="BI17" i="74"/>
  <c r="BH2" i="74" s="1"/>
  <c r="AE28" i="26" s="1"/>
  <c r="BC17" i="74"/>
  <c r="BB2" i="74" s="1"/>
  <c r="Y28" i="26" s="1"/>
  <c r="BH17" i="74"/>
  <c r="BG2" i="74" s="1"/>
  <c r="AD28" i="26" s="1"/>
  <c r="BB17" i="74"/>
  <c r="BA2" i="74" s="1"/>
  <c r="X28" i="26" s="1"/>
  <c r="BG17" i="74"/>
  <c r="BF2" i="74" s="1"/>
  <c r="AC28" i="26" s="1"/>
  <c r="BA17" i="74"/>
  <c r="AZ2" i="74" s="1"/>
  <c r="W28" i="26" s="1"/>
  <c r="BF17" i="74"/>
  <c r="BE2" i="74" s="1"/>
  <c r="AB28" i="26" s="1"/>
  <c r="BK17" i="74"/>
  <c r="BJ2" i="74" s="1"/>
  <c r="AG28" i="26" s="1"/>
  <c r="AZ17" i="74"/>
  <c r="AY2" i="74" s="1"/>
  <c r="V28" i="26" s="1"/>
  <c r="BE17" i="74"/>
  <c r="BD2" i="74" s="1"/>
  <c r="AA28" i="26" s="1"/>
  <c r="BJ17" i="74"/>
  <c r="BI2" i="74" s="1"/>
  <c r="AF28" i="26" s="1"/>
  <c r="BH17" i="73"/>
  <c r="BG2" i="73" s="1"/>
  <c r="AD27" i="26" s="1"/>
  <c r="BB17" i="73"/>
  <c r="BA2" i="73" s="1"/>
  <c r="X27" i="26" s="1"/>
  <c r="BG17" i="73"/>
  <c r="BF2" i="73" s="1"/>
  <c r="AC27" i="26" s="1"/>
  <c r="BA17" i="73"/>
  <c r="AZ2" i="73" s="1"/>
  <c r="W27" i="26" s="1"/>
  <c r="BF17" i="73"/>
  <c r="BE2" i="73" s="1"/>
  <c r="AB27" i="26" s="1"/>
  <c r="BK17" i="73"/>
  <c r="BJ2" i="73" s="1"/>
  <c r="AG27" i="26" s="1"/>
  <c r="AZ17" i="73"/>
  <c r="AY2" i="73" s="1"/>
  <c r="V27" i="26" s="1"/>
  <c r="BE17" i="73"/>
  <c r="BD2" i="73" s="1"/>
  <c r="AA27" i="26" s="1"/>
  <c r="BJ17" i="73"/>
  <c r="BI2" i="73" s="1"/>
  <c r="AF27" i="26" s="1"/>
  <c r="BD17" i="72"/>
  <c r="BC2" i="72" s="1"/>
  <c r="Z26" i="26" s="1"/>
  <c r="BD17" i="73"/>
  <c r="BC2" i="73" s="1"/>
  <c r="Z27" i="26" s="1"/>
  <c r="BI17" i="73"/>
  <c r="BH2" i="73" s="1"/>
  <c r="AE27" i="26" s="1"/>
  <c r="BC17" i="73"/>
  <c r="BB2" i="73" s="1"/>
  <c r="Y27" i="26" s="1"/>
  <c r="BE17" i="72"/>
  <c r="BD2" i="72" s="1"/>
  <c r="AA26" i="26" s="1"/>
  <c r="BJ17" i="72"/>
  <c r="BI2" i="72" s="1"/>
  <c r="AF26" i="26" s="1"/>
  <c r="AZ17" i="72"/>
  <c r="AY2" i="72" s="1"/>
  <c r="V26" i="26" s="1"/>
  <c r="BI17" i="72"/>
  <c r="BH2" i="72" s="1"/>
  <c r="AE26" i="26" s="1"/>
  <c r="BC17" i="72"/>
  <c r="BB2" i="72" s="1"/>
  <c r="Y26" i="26" s="1"/>
  <c r="BH17" i="72"/>
  <c r="BG2" i="72" s="1"/>
  <c r="AD26" i="26" s="1"/>
  <c r="BB17" i="72"/>
  <c r="BA2" i="72" s="1"/>
  <c r="X26" i="26" s="1"/>
  <c r="BG17" i="72"/>
  <c r="BF2" i="72" s="1"/>
  <c r="AC26" i="26" s="1"/>
  <c r="BA17" i="72"/>
  <c r="AZ2" i="72" s="1"/>
  <c r="W26" i="26" s="1"/>
  <c r="BF17" i="72"/>
  <c r="BE2" i="72" s="1"/>
  <c r="AB26" i="26" s="1"/>
  <c r="BK17" i="72"/>
  <c r="BJ2" i="72" s="1"/>
  <c r="AG26" i="26" s="1"/>
  <c r="AZ17" i="71"/>
  <c r="AY2" i="71" s="1"/>
  <c r="V25" i="26" s="1"/>
  <c r="BE17" i="71"/>
  <c r="BD2" i="71" s="1"/>
  <c r="AA25" i="26" s="1"/>
  <c r="BJ17" i="71"/>
  <c r="BI2" i="71" s="1"/>
  <c r="AF25" i="26" s="1"/>
  <c r="BD17" i="71"/>
  <c r="BC2" i="71" s="1"/>
  <c r="Z25" i="26" s="1"/>
  <c r="BI17" i="71"/>
  <c r="BH2" i="71" s="1"/>
  <c r="AE25" i="26" s="1"/>
  <c r="BC17" i="71"/>
  <c r="BB2" i="71" s="1"/>
  <c r="Y25" i="26" s="1"/>
  <c r="BH17" i="71"/>
  <c r="BG2" i="71" s="1"/>
  <c r="AD25" i="26" s="1"/>
  <c r="BB17" i="71"/>
  <c r="BA2" i="71" s="1"/>
  <c r="X25" i="26" s="1"/>
  <c r="BG17" i="71"/>
  <c r="BF2" i="71" s="1"/>
  <c r="AC25" i="26" s="1"/>
  <c r="BA17" i="71"/>
  <c r="AZ2" i="71" s="1"/>
  <c r="W25" i="26" s="1"/>
  <c r="BF17" i="71"/>
  <c r="BE2" i="71" s="1"/>
  <c r="AB25" i="26" s="1"/>
  <c r="BK17" i="71"/>
  <c r="BJ2" i="71" s="1"/>
  <c r="AG25" i="26" s="1"/>
  <c r="BA17" i="70"/>
  <c r="AZ2" i="70" s="1"/>
  <c r="W24" i="26" s="1"/>
  <c r="BF17" i="70"/>
  <c r="BE2" i="70" s="1"/>
  <c r="AB24" i="26" s="1"/>
  <c r="BK17" i="70"/>
  <c r="BJ2" i="70" s="1"/>
  <c r="AG24" i="26" s="1"/>
  <c r="BH17" i="70"/>
  <c r="BG2" i="70" s="1"/>
  <c r="AD24" i="26" s="1"/>
  <c r="BE17" i="70"/>
  <c r="BD2" i="70" s="1"/>
  <c r="AA24" i="26" s="1"/>
  <c r="BJ17" i="70"/>
  <c r="BI2" i="70" s="1"/>
  <c r="AF24" i="26" s="1"/>
  <c r="AZ17" i="70"/>
  <c r="AY2" i="70" s="1"/>
  <c r="V24" i="26" s="1"/>
  <c r="BI17" i="70"/>
  <c r="BH2" i="70" s="1"/>
  <c r="AE24" i="26" s="1"/>
  <c r="BC17" i="70"/>
  <c r="BB2" i="70" s="1"/>
  <c r="Y24" i="26" s="1"/>
  <c r="BD17" i="70"/>
  <c r="BC2" i="70" s="1"/>
  <c r="Z24" i="26" s="1"/>
  <c r="BB17" i="70"/>
  <c r="BA2" i="70" s="1"/>
  <c r="X24" i="26" s="1"/>
  <c r="BG17" i="70"/>
  <c r="BF2" i="70" s="1"/>
  <c r="AC24" i="26" s="1"/>
  <c r="BA17" i="69"/>
  <c r="AZ2" i="69" s="1"/>
  <c r="W23" i="26" s="1"/>
  <c r="BF17" i="69"/>
  <c r="BE2" i="69" s="1"/>
  <c r="AB23" i="26" s="1"/>
  <c r="BK17" i="69"/>
  <c r="BJ2" i="69" s="1"/>
  <c r="AG23" i="26" s="1"/>
  <c r="BA17" i="68"/>
  <c r="AZ2" i="68" s="1"/>
  <c r="W22" i="26" s="1"/>
  <c r="AZ17" i="69"/>
  <c r="AY2" i="69" s="1"/>
  <c r="V23" i="26" s="1"/>
  <c r="BE17" i="69"/>
  <c r="BD2" i="69" s="1"/>
  <c r="AA23" i="26" s="1"/>
  <c r="BJ17" i="69"/>
  <c r="BI2" i="69" s="1"/>
  <c r="AF23" i="26" s="1"/>
  <c r="BD17" i="69"/>
  <c r="BC2" i="69" s="1"/>
  <c r="Z23" i="26" s="1"/>
  <c r="BI17" i="69"/>
  <c r="BH2" i="69" s="1"/>
  <c r="AE23" i="26" s="1"/>
  <c r="BC17" i="69"/>
  <c r="BB2" i="69" s="1"/>
  <c r="Y23" i="26" s="1"/>
  <c r="BH17" i="69"/>
  <c r="BG2" i="69" s="1"/>
  <c r="AD23" i="26" s="1"/>
  <c r="BB17" i="69"/>
  <c r="BA2" i="69" s="1"/>
  <c r="X23" i="26" s="1"/>
  <c r="BG17" i="69"/>
  <c r="BF2" i="69" s="1"/>
  <c r="AC23" i="26" s="1"/>
  <c r="BB17" i="68"/>
  <c r="BA2" i="68" s="1"/>
  <c r="X22" i="26" s="1"/>
  <c r="BG17" i="68"/>
  <c r="BF2" i="68" s="1"/>
  <c r="AC22" i="26" s="1"/>
  <c r="AZ17" i="68"/>
  <c r="AY2" i="68" s="1"/>
  <c r="V22" i="26" s="1"/>
  <c r="BF17" i="68"/>
  <c r="BE2" i="68" s="1"/>
  <c r="AB22" i="26" s="1"/>
  <c r="BK17" i="68"/>
  <c r="BJ2" i="68" s="1"/>
  <c r="AG22" i="26" s="1"/>
  <c r="BD17" i="68"/>
  <c r="BC2" i="68" s="1"/>
  <c r="Z22" i="26" s="1"/>
  <c r="BE17" i="68"/>
  <c r="BD2" i="68" s="1"/>
  <c r="AA22" i="26" s="1"/>
  <c r="BJ17" i="68"/>
  <c r="BI2" i="68" s="1"/>
  <c r="AF22" i="26" s="1"/>
  <c r="BH17" i="68"/>
  <c r="BG2" i="68" s="1"/>
  <c r="AD22" i="26" s="1"/>
  <c r="BI17" i="68"/>
  <c r="BH2" i="68" s="1"/>
  <c r="AE22" i="26" s="1"/>
  <c r="BC17" i="68"/>
  <c r="BB2" i="68" s="1"/>
  <c r="Y22" i="26" s="1"/>
  <c r="BA17" i="67"/>
  <c r="AZ2" i="67" s="1"/>
  <c r="W21" i="26" s="1"/>
  <c r="BF17" i="67"/>
  <c r="BE2" i="67" s="1"/>
  <c r="AB21" i="26" s="1"/>
  <c r="BK17" i="67"/>
  <c r="BJ2" i="67" s="1"/>
  <c r="AG21" i="26" s="1"/>
  <c r="AZ17" i="67"/>
  <c r="AY2" i="67" s="1"/>
  <c r="V21" i="26" s="1"/>
  <c r="BE17" i="67"/>
  <c r="BD2" i="67" s="1"/>
  <c r="AA21" i="26" s="1"/>
  <c r="BJ17" i="67"/>
  <c r="BI2" i="67" s="1"/>
  <c r="AF21" i="26" s="1"/>
  <c r="BD17" i="67"/>
  <c r="BC2" i="67" s="1"/>
  <c r="Z21" i="26" s="1"/>
  <c r="BI17" i="67"/>
  <c r="BH2" i="67" s="1"/>
  <c r="AE21" i="26" s="1"/>
  <c r="BC17" i="67"/>
  <c r="BB2" i="67" s="1"/>
  <c r="Y21" i="26" s="1"/>
  <c r="BH17" i="67"/>
  <c r="BG2" i="67" s="1"/>
  <c r="AD21" i="26" s="1"/>
  <c r="BB17" i="67"/>
  <c r="BA2" i="67" s="1"/>
  <c r="X21" i="26" s="1"/>
  <c r="BG17" i="67"/>
  <c r="BF2" i="67" s="1"/>
  <c r="AC21" i="26" s="1"/>
  <c r="BD17" i="66"/>
  <c r="BC2" i="66" s="1"/>
  <c r="Z20" i="26" s="1"/>
  <c r="AZ17" i="66"/>
  <c r="AY2" i="66" s="1"/>
  <c r="V20" i="26" s="1"/>
  <c r="BE17" i="66"/>
  <c r="BD2" i="66" s="1"/>
  <c r="AA20" i="26" s="1"/>
  <c r="BJ17" i="66"/>
  <c r="BI2" i="66" s="1"/>
  <c r="AF20" i="26" s="1"/>
  <c r="BI17" i="66"/>
  <c r="BH2" i="66" s="1"/>
  <c r="AE20" i="26" s="1"/>
  <c r="BC17" i="66"/>
  <c r="BB2" i="66" s="1"/>
  <c r="Y20" i="26" s="1"/>
  <c r="BH17" i="66"/>
  <c r="BG2" i="66" s="1"/>
  <c r="AD20" i="26" s="1"/>
  <c r="BB17" i="66"/>
  <c r="BA2" i="66" s="1"/>
  <c r="X20" i="26" s="1"/>
  <c r="BG17" i="66"/>
  <c r="BF2" i="66" s="1"/>
  <c r="AC20" i="26" s="1"/>
  <c r="BA17" i="66"/>
  <c r="AZ2" i="66" s="1"/>
  <c r="W20" i="26" s="1"/>
  <c r="BF17" i="66"/>
  <c r="BE2" i="66" s="1"/>
  <c r="AB20" i="26" s="1"/>
  <c r="BK17" i="66"/>
  <c r="BJ2" i="66" s="1"/>
  <c r="AG20" i="26" s="1"/>
  <c r="BC17" i="65"/>
  <c r="BB2" i="65" s="1"/>
  <c r="Y19" i="26" s="1"/>
  <c r="AZ17" i="65"/>
  <c r="AY2" i="65" s="1"/>
  <c r="V19" i="26" s="1"/>
  <c r="BI17" i="65"/>
  <c r="BH2" i="65" s="1"/>
  <c r="AE19" i="26" s="1"/>
  <c r="BD17" i="65"/>
  <c r="BC2" i="65" s="1"/>
  <c r="Z19" i="26" s="1"/>
  <c r="BB17" i="65"/>
  <c r="BA2" i="65" s="1"/>
  <c r="X19" i="26" s="1"/>
  <c r="BG17" i="65"/>
  <c r="BF2" i="65" s="1"/>
  <c r="AC19" i="26" s="1"/>
  <c r="BA17" i="65"/>
  <c r="AZ2" i="65" s="1"/>
  <c r="W19" i="26" s="1"/>
  <c r="BF17" i="65"/>
  <c r="BE2" i="65" s="1"/>
  <c r="AB19" i="26" s="1"/>
  <c r="BK17" i="65"/>
  <c r="BJ2" i="65" s="1"/>
  <c r="AG19" i="26" s="1"/>
  <c r="BH17" i="65"/>
  <c r="BG2" i="65" s="1"/>
  <c r="AD19" i="26" s="1"/>
  <c r="BE17" i="65"/>
  <c r="BD2" i="65" s="1"/>
  <c r="AA19" i="26" s="1"/>
  <c r="BJ17" i="65"/>
  <c r="BI2" i="65" s="1"/>
  <c r="AF19" i="26" s="1"/>
  <c r="BA17" i="64"/>
  <c r="AZ2" i="64" s="1"/>
  <c r="W18" i="26" s="1"/>
  <c r="BF17" i="64"/>
  <c r="BE2" i="64" s="1"/>
  <c r="AB18" i="26" s="1"/>
  <c r="BK17" i="64"/>
  <c r="BJ2" i="64" s="1"/>
  <c r="AG18" i="26" s="1"/>
  <c r="AZ17" i="64"/>
  <c r="AY2" i="64" s="1"/>
  <c r="V18" i="26" s="1"/>
  <c r="BE17" i="64"/>
  <c r="BD2" i="64" s="1"/>
  <c r="AA18" i="26" s="1"/>
  <c r="BJ17" i="64"/>
  <c r="BI2" i="64" s="1"/>
  <c r="AF18" i="26" s="1"/>
  <c r="BA17" i="63"/>
  <c r="AZ2" i="63" s="1"/>
  <c r="W17" i="26" s="1"/>
  <c r="BD17" i="64"/>
  <c r="BC2" i="64" s="1"/>
  <c r="Z18" i="26" s="1"/>
  <c r="BI17" i="64"/>
  <c r="BH2" i="64" s="1"/>
  <c r="AE18" i="26" s="1"/>
  <c r="BC17" i="64"/>
  <c r="BB2" i="64" s="1"/>
  <c r="Y18" i="26" s="1"/>
  <c r="BH17" i="64"/>
  <c r="BG2" i="64" s="1"/>
  <c r="AD18" i="26" s="1"/>
  <c r="BB17" i="64"/>
  <c r="BA2" i="64" s="1"/>
  <c r="X18" i="26" s="1"/>
  <c r="BG17" i="64"/>
  <c r="BF2" i="64" s="1"/>
  <c r="AC18" i="26" s="1"/>
  <c r="AZ17" i="63"/>
  <c r="AY2" i="63" s="1"/>
  <c r="V17" i="26" s="1"/>
  <c r="BI17" i="63"/>
  <c r="BH2" i="63" s="1"/>
  <c r="AE17" i="26" s="1"/>
  <c r="BC17" i="63"/>
  <c r="BB2" i="63" s="1"/>
  <c r="Y17" i="26" s="1"/>
  <c r="BH17" i="63"/>
  <c r="BG2" i="63" s="1"/>
  <c r="AD17" i="26" s="1"/>
  <c r="BB17" i="63"/>
  <c r="BA2" i="63" s="1"/>
  <c r="X17" i="26" s="1"/>
  <c r="BG17" i="63"/>
  <c r="BF2" i="63" s="1"/>
  <c r="AC17" i="26" s="1"/>
  <c r="BF17" i="63"/>
  <c r="BE2" i="63" s="1"/>
  <c r="AB17" i="26" s="1"/>
  <c r="BK17" i="63"/>
  <c r="BJ2" i="63" s="1"/>
  <c r="AG17" i="26" s="1"/>
  <c r="BD17" i="63"/>
  <c r="BC2" i="63" s="1"/>
  <c r="Z17" i="26" s="1"/>
  <c r="BE17" i="63"/>
  <c r="BD2" i="63" s="1"/>
  <c r="AA17" i="26" s="1"/>
  <c r="BJ17" i="63"/>
  <c r="BI2" i="63" s="1"/>
  <c r="AF17" i="26" s="1"/>
  <c r="AZ17" i="62"/>
  <c r="AY2" i="62" s="1"/>
  <c r="V16" i="26" s="1"/>
  <c r="BB17" i="62"/>
  <c r="BA2" i="62" s="1"/>
  <c r="X16" i="26" s="1"/>
  <c r="BG17" i="62"/>
  <c r="BF2" i="62" s="1"/>
  <c r="AC16" i="26" s="1"/>
  <c r="BA17" i="62"/>
  <c r="AZ2" i="62" s="1"/>
  <c r="W16" i="26" s="1"/>
  <c r="BF17" i="62"/>
  <c r="BE2" i="62" s="1"/>
  <c r="AB16" i="26" s="1"/>
  <c r="BK17" i="62"/>
  <c r="BJ2" i="62" s="1"/>
  <c r="AG16" i="26" s="1"/>
  <c r="BD17" i="62"/>
  <c r="BC2" i="62" s="1"/>
  <c r="Z16" i="26" s="1"/>
  <c r="BE17" i="62"/>
  <c r="BD2" i="62" s="1"/>
  <c r="AA16" i="26" s="1"/>
  <c r="BJ17" i="62"/>
  <c r="BI2" i="62" s="1"/>
  <c r="AF16" i="26" s="1"/>
  <c r="BH17" i="62"/>
  <c r="BG2" i="62" s="1"/>
  <c r="AD16" i="26" s="1"/>
  <c r="BI17" i="62"/>
  <c r="BH2" i="62" s="1"/>
  <c r="AE16" i="26" s="1"/>
  <c r="BC17" i="62"/>
  <c r="BB2" i="62" s="1"/>
  <c r="Y16" i="26" s="1"/>
  <c r="BA17" i="61"/>
  <c r="AZ2" i="61" s="1"/>
  <c r="W15" i="26" s="1"/>
  <c r="BH17" i="61"/>
  <c r="BG2" i="61" s="1"/>
  <c r="AD15" i="26" s="1"/>
  <c r="BI17" i="61"/>
  <c r="BH2" i="61" s="1"/>
  <c r="AE15" i="26" s="1"/>
  <c r="BC17" i="61"/>
  <c r="BB2" i="61" s="1"/>
  <c r="Y15" i="26" s="1"/>
  <c r="AZ17" i="61"/>
  <c r="AY2" i="61" s="1"/>
  <c r="V15" i="26" s="1"/>
  <c r="BB17" i="61"/>
  <c r="BA2" i="61" s="1"/>
  <c r="X15" i="26" s="1"/>
  <c r="BG17" i="61"/>
  <c r="BF2" i="61" s="1"/>
  <c r="AC15" i="26" s="1"/>
  <c r="BF17" i="61"/>
  <c r="BE2" i="61" s="1"/>
  <c r="AB15" i="26" s="1"/>
  <c r="BK17" i="61"/>
  <c r="BJ2" i="61" s="1"/>
  <c r="AG15" i="26" s="1"/>
  <c r="BD17" i="61"/>
  <c r="BC2" i="61" s="1"/>
  <c r="Z15" i="26" s="1"/>
  <c r="BE17" i="61"/>
  <c r="BD2" i="61" s="1"/>
  <c r="AA15" i="26" s="1"/>
  <c r="BJ17" i="61"/>
  <c r="BI2" i="61" s="1"/>
  <c r="AF15" i="26" s="1"/>
  <c r="BD17" i="60"/>
  <c r="BC2" i="60" s="1"/>
  <c r="Z14" i="26" s="1"/>
  <c r="BE17" i="60"/>
  <c r="BD2" i="60" s="1"/>
  <c r="AA14" i="26" s="1"/>
  <c r="BJ17" i="60"/>
  <c r="BI2" i="60" s="1"/>
  <c r="AF14" i="26" s="1"/>
  <c r="AZ17" i="60"/>
  <c r="AY2" i="60" s="1"/>
  <c r="V14" i="26" s="1"/>
  <c r="BI17" i="60"/>
  <c r="BH2" i="60" s="1"/>
  <c r="AE14" i="26" s="1"/>
  <c r="BC17" i="60"/>
  <c r="BB2" i="60" s="1"/>
  <c r="Y14" i="26" s="1"/>
  <c r="BH17" i="60"/>
  <c r="BG2" i="60" s="1"/>
  <c r="AD14" i="26" s="1"/>
  <c r="BB17" i="60"/>
  <c r="BA2" i="60" s="1"/>
  <c r="X14" i="26" s="1"/>
  <c r="BG17" i="60"/>
  <c r="BF2" i="60" s="1"/>
  <c r="AC14" i="26" s="1"/>
  <c r="BA17" i="60"/>
  <c r="AZ2" i="60" s="1"/>
  <c r="W14" i="26" s="1"/>
  <c r="BF17" i="60"/>
  <c r="BE2" i="60" s="1"/>
  <c r="AB14" i="26" s="1"/>
  <c r="BK17" i="60"/>
  <c r="BJ2" i="60" s="1"/>
  <c r="AG14" i="26" s="1"/>
  <c r="AZ17" i="59"/>
  <c r="AY2" i="59" s="1"/>
  <c r="V13" i="26" s="1"/>
  <c r="BB17" i="59"/>
  <c r="BA2" i="59" s="1"/>
  <c r="X13" i="26" s="1"/>
  <c r="BG17" i="59"/>
  <c r="BF2" i="59" s="1"/>
  <c r="AC13" i="26" s="1"/>
  <c r="BA17" i="59"/>
  <c r="AZ2" i="59" s="1"/>
  <c r="W13" i="26" s="1"/>
  <c r="BF17" i="59"/>
  <c r="BE2" i="59" s="1"/>
  <c r="AB13" i="26" s="1"/>
  <c r="BK17" i="59"/>
  <c r="BJ2" i="59" s="1"/>
  <c r="AG13" i="26" s="1"/>
  <c r="BD17" i="59"/>
  <c r="BC2" i="59" s="1"/>
  <c r="Z13" i="26" s="1"/>
  <c r="BE17" i="59"/>
  <c r="BD2" i="59" s="1"/>
  <c r="AA13" i="26" s="1"/>
  <c r="BJ17" i="59"/>
  <c r="BI2" i="59" s="1"/>
  <c r="AF13" i="26" s="1"/>
  <c r="BH17" i="59"/>
  <c r="BG2" i="59" s="1"/>
  <c r="AD13" i="26" s="1"/>
  <c r="BI17" i="59"/>
  <c r="BH2" i="59" s="1"/>
  <c r="AE13" i="26" s="1"/>
  <c r="BC17" i="59"/>
  <c r="BB2" i="59" s="1"/>
  <c r="Y13" i="26" s="1"/>
  <c r="AZ17" i="58"/>
  <c r="AY2" i="58" s="1"/>
  <c r="V12" i="26" s="1"/>
  <c r="BB17" i="58"/>
  <c r="BA2" i="58" s="1"/>
  <c r="X12" i="26" s="1"/>
  <c r="BG17" i="58"/>
  <c r="BF2" i="58" s="1"/>
  <c r="AC12" i="26" s="1"/>
  <c r="BA17" i="58"/>
  <c r="AZ2" i="58" s="1"/>
  <c r="W12" i="26" s="1"/>
  <c r="BF17" i="58"/>
  <c r="BE2" i="58" s="1"/>
  <c r="AB12" i="26" s="1"/>
  <c r="BK17" i="58"/>
  <c r="BJ2" i="58" s="1"/>
  <c r="AG12" i="26" s="1"/>
  <c r="BD17" i="58"/>
  <c r="BC2" i="58" s="1"/>
  <c r="Z12" i="26" s="1"/>
  <c r="BE17" i="58"/>
  <c r="BD2" i="58" s="1"/>
  <c r="AA12" i="26" s="1"/>
  <c r="BJ17" i="58"/>
  <c r="BI2" i="58" s="1"/>
  <c r="AF12" i="26" s="1"/>
  <c r="BH17" i="58"/>
  <c r="BG2" i="58" s="1"/>
  <c r="AD12" i="26" s="1"/>
  <c r="BI17" i="58"/>
  <c r="BH2" i="58" s="1"/>
  <c r="AE12" i="26" s="1"/>
  <c r="BC17" i="58"/>
  <c r="BB2" i="58" s="1"/>
  <c r="Y12" i="26" s="1"/>
  <c r="BA17" i="57"/>
  <c r="AZ2" i="57" s="1"/>
  <c r="W11" i="26" s="1"/>
  <c r="BF17" i="57"/>
  <c r="BE2" i="57" s="1"/>
  <c r="AB11" i="26" s="1"/>
  <c r="BK17" i="57"/>
  <c r="BJ2" i="57" s="1"/>
  <c r="AG11" i="26" s="1"/>
  <c r="AZ17" i="57"/>
  <c r="AY2" i="57" s="1"/>
  <c r="V11" i="26" s="1"/>
  <c r="BE17" i="57"/>
  <c r="BD2" i="57" s="1"/>
  <c r="AA11" i="26" s="1"/>
  <c r="BJ17" i="57"/>
  <c r="BI2" i="57" s="1"/>
  <c r="AF11" i="26" s="1"/>
  <c r="BD17" i="57"/>
  <c r="BC2" i="57" s="1"/>
  <c r="Z11" i="26" s="1"/>
  <c r="BI17" i="57"/>
  <c r="BH2" i="57" s="1"/>
  <c r="AE11" i="26" s="1"/>
  <c r="BC17" i="57"/>
  <c r="BB2" i="57" s="1"/>
  <c r="Y11" i="26" s="1"/>
  <c r="BH17" i="57"/>
  <c r="BG2" i="57" s="1"/>
  <c r="AD11" i="26" s="1"/>
  <c r="BB17" i="57"/>
  <c r="BA2" i="57" s="1"/>
  <c r="X11" i="26" s="1"/>
  <c r="BG17" i="57"/>
  <c r="BF2" i="57" s="1"/>
  <c r="AC11" i="26" s="1"/>
  <c r="BD17" i="56"/>
  <c r="BC2" i="56" s="1"/>
  <c r="Z10" i="26" s="1"/>
  <c r="BB17" i="56"/>
  <c r="BA2" i="56" s="1"/>
  <c r="X10" i="26" s="1"/>
  <c r="BG17" i="56"/>
  <c r="BF2" i="56" s="1"/>
  <c r="AC10" i="26" s="1"/>
  <c r="BE17" i="56"/>
  <c r="BD2" i="56" s="1"/>
  <c r="AA10" i="26" s="1"/>
  <c r="BF17" i="56"/>
  <c r="BE2" i="56" s="1"/>
  <c r="AB10" i="26" s="1"/>
  <c r="BK17" i="56"/>
  <c r="BJ2" i="56" s="1"/>
  <c r="AG10" i="26" s="1"/>
  <c r="AZ17" i="56"/>
  <c r="AY2" i="56" s="1"/>
  <c r="V10" i="26" s="1"/>
  <c r="BA17" i="56"/>
  <c r="AZ2" i="56" s="1"/>
  <c r="W10" i="26" s="1"/>
  <c r="BJ17" i="56"/>
  <c r="BI2" i="56" s="1"/>
  <c r="AF10" i="26" s="1"/>
  <c r="BH17" i="56"/>
  <c r="BG2" i="56" s="1"/>
  <c r="AD10" i="26" s="1"/>
  <c r="BI17" i="56"/>
  <c r="BH2" i="56" s="1"/>
  <c r="AE10" i="26" s="1"/>
  <c r="BC17" i="56"/>
  <c r="BB2" i="56" s="1"/>
  <c r="Y10" i="26" s="1"/>
  <c r="AZ17" i="55"/>
  <c r="AY2" i="55" s="1"/>
  <c r="V9" i="26" s="1"/>
  <c r="BB17" i="55"/>
  <c r="BA2" i="55" s="1"/>
  <c r="X9" i="26" s="1"/>
  <c r="BG17" i="55"/>
  <c r="BF2" i="55" s="1"/>
  <c r="AC9" i="26" s="1"/>
  <c r="BA17" i="55"/>
  <c r="AZ2" i="55" s="1"/>
  <c r="W9" i="26" s="1"/>
  <c r="BF17" i="55"/>
  <c r="BE2" i="55" s="1"/>
  <c r="AB9" i="26" s="1"/>
  <c r="BK17" i="55"/>
  <c r="BJ2" i="55" s="1"/>
  <c r="AG9" i="26" s="1"/>
  <c r="BD17" i="55"/>
  <c r="BC2" i="55" s="1"/>
  <c r="Z9" i="26" s="1"/>
  <c r="BE17" i="55"/>
  <c r="BD2" i="55" s="1"/>
  <c r="AA9" i="26" s="1"/>
  <c r="BJ17" i="55"/>
  <c r="BI2" i="55" s="1"/>
  <c r="AF9" i="26" s="1"/>
  <c r="BH17" i="55"/>
  <c r="BG2" i="55" s="1"/>
  <c r="AD9" i="26" s="1"/>
  <c r="BI17" i="55"/>
  <c r="BH2" i="55" s="1"/>
  <c r="AE9" i="26" s="1"/>
  <c r="BC17" i="55"/>
  <c r="BB2" i="55" s="1"/>
  <c r="Y9" i="26" s="1"/>
  <c r="BA17" i="54"/>
  <c r="AZ2" i="54" s="1"/>
  <c r="W8" i="26" s="1"/>
  <c r="BA17" i="53"/>
  <c r="AZ2" i="53" s="1"/>
  <c r="W7" i="26" s="1"/>
  <c r="AZ17" i="54"/>
  <c r="AY2" i="54" s="1"/>
  <c r="V8" i="26" s="1"/>
  <c r="BI17" i="54"/>
  <c r="BH2" i="54" s="1"/>
  <c r="AE8" i="26" s="1"/>
  <c r="BC17" i="54"/>
  <c r="BB2" i="54" s="1"/>
  <c r="Y8" i="26" s="1"/>
  <c r="BE17" i="54"/>
  <c r="BD2" i="54" s="1"/>
  <c r="AA8" i="26" s="1"/>
  <c r="BJ17" i="54"/>
  <c r="BI2" i="54" s="1"/>
  <c r="AF8" i="26" s="1"/>
  <c r="BH17" i="54"/>
  <c r="BG2" i="54" s="1"/>
  <c r="AD8" i="26" s="1"/>
  <c r="BB17" i="54"/>
  <c r="BA2" i="54" s="1"/>
  <c r="X8" i="26" s="1"/>
  <c r="BG17" i="54"/>
  <c r="BF2" i="54" s="1"/>
  <c r="AC8" i="26" s="1"/>
  <c r="BD17" i="54"/>
  <c r="BC2" i="54" s="1"/>
  <c r="Z8" i="26" s="1"/>
  <c r="BF17" i="54"/>
  <c r="BE2" i="54" s="1"/>
  <c r="AB8" i="26" s="1"/>
  <c r="BK17" i="54"/>
  <c r="BJ2" i="54" s="1"/>
  <c r="AG8" i="26" s="1"/>
  <c r="BF17" i="53"/>
  <c r="BE2" i="53" s="1"/>
  <c r="AB7" i="26" s="1"/>
  <c r="BK17" i="53"/>
  <c r="BJ2" i="53" s="1"/>
  <c r="AG7" i="26" s="1"/>
  <c r="AZ17" i="53"/>
  <c r="AY2" i="53" s="1"/>
  <c r="V7" i="26" s="1"/>
  <c r="BE17" i="53"/>
  <c r="BD2" i="53" s="1"/>
  <c r="AA7" i="26" s="1"/>
  <c r="BJ17" i="53"/>
  <c r="BI2" i="53" s="1"/>
  <c r="AF7" i="26" s="1"/>
  <c r="BH17" i="52"/>
  <c r="BG2" i="52" s="1"/>
  <c r="AD6" i="26" s="1"/>
  <c r="BD17" i="53"/>
  <c r="BC2" i="53" s="1"/>
  <c r="Z7" i="26" s="1"/>
  <c r="BI17" i="53"/>
  <c r="BH2" i="53" s="1"/>
  <c r="AE7" i="26" s="1"/>
  <c r="BC17" i="53"/>
  <c r="BB2" i="53" s="1"/>
  <c r="Y7" i="26" s="1"/>
  <c r="BH17" i="53"/>
  <c r="BG2" i="53" s="1"/>
  <c r="AD7" i="26" s="1"/>
  <c r="BB17" i="53"/>
  <c r="BA2" i="53" s="1"/>
  <c r="X7" i="26" s="1"/>
  <c r="BG17" i="53"/>
  <c r="BF2" i="53" s="1"/>
  <c r="AC7" i="26" s="1"/>
  <c r="BA17" i="52"/>
  <c r="AZ2" i="52" s="1"/>
  <c r="W6" i="26" s="1"/>
  <c r="BF17" i="52"/>
  <c r="BE2" i="52" s="1"/>
  <c r="AB6" i="26" s="1"/>
  <c r="BK17" i="52"/>
  <c r="BJ2" i="52" s="1"/>
  <c r="AG6" i="26" s="1"/>
  <c r="AZ17" i="52"/>
  <c r="AY2" i="52" s="1"/>
  <c r="V6" i="26" s="1"/>
  <c r="BE17" i="52"/>
  <c r="BD2" i="52" s="1"/>
  <c r="AA6" i="26" s="1"/>
  <c r="BJ17" i="52"/>
  <c r="BI2" i="52" s="1"/>
  <c r="AF6" i="26" s="1"/>
  <c r="BD17" i="52"/>
  <c r="BC2" i="52" s="1"/>
  <c r="Z6" i="26" s="1"/>
  <c r="BI17" i="52"/>
  <c r="BH2" i="52" s="1"/>
  <c r="AE6" i="26" s="1"/>
  <c r="BC17" i="52"/>
  <c r="BB2" i="52" s="1"/>
  <c r="Y6" i="26" s="1"/>
  <c r="BB17" i="52"/>
  <c r="BA2" i="52" s="1"/>
  <c r="X6" i="26" s="1"/>
  <c r="BG17" i="52"/>
  <c r="BF2" i="52" s="1"/>
  <c r="AC6" i="26" s="1"/>
  <c r="Z13" i="4" l="1"/>
  <c r="Z12" i="4"/>
  <c r="Z11" i="4"/>
  <c r="J21" i="2" l="1"/>
  <c r="F21" i="2"/>
  <c r="A21" i="2"/>
  <c r="AB13" i="4"/>
  <c r="AB12" i="4"/>
  <c r="BK2" i="4" l="1"/>
  <c r="CM5" i="26" s="1"/>
  <c r="BJ2" i="4"/>
  <c r="CL5" i="26" s="1"/>
  <c r="BI2" i="4"/>
  <c r="CK5" i="26"/>
  <c r="BH2" i="4"/>
  <c r="CJ5" i="26" s="1"/>
  <c r="CB2" i="5"/>
  <c r="AY5" i="26" s="1"/>
  <c r="BA6" i="26"/>
  <c r="BA7" i="26"/>
  <c r="BA5" i="26"/>
  <c r="AT27" i="4"/>
  <c r="AY27" i="4" s="1"/>
  <c r="AT28" i="4"/>
  <c r="AV28" i="4" s="1"/>
  <c r="AT29" i="4"/>
  <c r="AW29" i="4" s="1"/>
  <c r="AK27" i="4"/>
  <c r="AN27" i="4" s="1"/>
  <c r="AK28" i="4"/>
  <c r="AO28" i="4" s="1"/>
  <c r="AK29" i="4"/>
  <c r="AP29" i="4" s="1"/>
  <c r="AK26" i="4"/>
  <c r="AM26" i="4" s="1"/>
  <c r="AT26" i="4"/>
  <c r="AV26" i="4" s="1"/>
  <c r="X28" i="4"/>
  <c r="AB28" i="4" s="1"/>
  <c r="X27" i="4"/>
  <c r="AE27" i="4" s="1"/>
  <c r="X26" i="4"/>
  <c r="Z26" i="4" s="1"/>
  <c r="AI11" i="5"/>
  <c r="AJ11" i="5"/>
  <c r="AI12" i="5"/>
  <c r="AJ12" i="5"/>
  <c r="AI13" i="5"/>
  <c r="AJ13" i="5"/>
  <c r="AI14" i="5"/>
  <c r="AJ14" i="5"/>
  <c r="AI15" i="5"/>
  <c r="AJ15" i="5"/>
  <c r="AI16" i="5"/>
  <c r="AJ16" i="5"/>
  <c r="AI17" i="5"/>
  <c r="AJ17" i="5"/>
  <c r="AI18" i="5"/>
  <c r="AJ18" i="5"/>
  <c r="AI19" i="5"/>
  <c r="AJ19" i="5"/>
  <c r="AI20" i="5"/>
  <c r="AJ20" i="5"/>
  <c r="AH12" i="5"/>
  <c r="AH13" i="5"/>
  <c r="AH14" i="5"/>
  <c r="AH15" i="5"/>
  <c r="AH16" i="5"/>
  <c r="AH17" i="5"/>
  <c r="AH18" i="5"/>
  <c r="AH19" i="5"/>
  <c r="AH20" i="5"/>
  <c r="AH11" i="5"/>
  <c r="AY35" i="26" l="1"/>
  <c r="AH21" i="5"/>
  <c r="BY2" i="5" s="1"/>
  <c r="AV5" i="26" s="1"/>
  <c r="AL26" i="4"/>
  <c r="AN26" i="4"/>
  <c r="AE26" i="4"/>
  <c r="AU26" i="4"/>
  <c r="AG26" i="4"/>
  <c r="AA26" i="4"/>
  <c r="AX29" i="4"/>
  <c r="AV29" i="4"/>
  <c r="AL28" i="4"/>
  <c r="AZ27" i="4"/>
  <c r="AP28" i="4"/>
  <c r="AX27" i="4"/>
  <c r="Y26" i="4"/>
  <c r="AN28" i="4"/>
  <c r="AV27" i="4"/>
  <c r="AI26" i="4"/>
  <c r="AR26" i="4"/>
  <c r="AW26" i="4"/>
  <c r="AG28" i="4"/>
  <c r="AC28" i="4"/>
  <c r="AI28" i="4"/>
  <c r="AA28" i="4"/>
  <c r="Y27" i="4"/>
  <c r="AD27" i="4"/>
  <c r="AF27" i="4"/>
  <c r="AO29" i="4"/>
  <c r="AM27" i="4"/>
  <c r="AH28" i="4"/>
  <c r="Z28" i="4"/>
  <c r="AC27" i="4"/>
  <c r="AF26" i="4"/>
  <c r="AL29" i="4"/>
  <c r="AN29" i="4"/>
  <c r="AM28" i="4"/>
  <c r="AS26" i="4"/>
  <c r="AU29" i="4"/>
  <c r="AZ28" i="4"/>
  <c r="AW27" i="4"/>
  <c r="AJ27" i="4"/>
  <c r="AB27" i="4"/>
  <c r="AF28" i="4"/>
  <c r="AI27" i="4"/>
  <c r="AA27" i="4"/>
  <c r="AD26" i="4"/>
  <c r="AL27" i="4"/>
  <c r="AS28" i="4"/>
  <c r="AR27" i="4"/>
  <c r="AQ26" i="4"/>
  <c r="AU27" i="4"/>
  <c r="AX28" i="4"/>
  <c r="AZ26" i="4"/>
  <c r="AU28" i="4"/>
  <c r="AE28" i="4"/>
  <c r="AH27" i="4"/>
  <c r="Z27" i="4"/>
  <c r="AC26" i="4"/>
  <c r="AS29" i="4"/>
  <c r="AR28" i="4"/>
  <c r="AQ27" i="4"/>
  <c r="AP26" i="4"/>
  <c r="AZ29" i="4"/>
  <c r="AW28" i="4"/>
  <c r="AY26" i="4"/>
  <c r="AM29" i="4"/>
  <c r="AS27" i="4"/>
  <c r="AY28" i="4"/>
  <c r="Y28" i="4"/>
  <c r="AD28" i="4"/>
  <c r="AG27" i="4"/>
  <c r="AJ26" i="4"/>
  <c r="AB26" i="4"/>
  <c r="AR29" i="4"/>
  <c r="AQ28" i="4"/>
  <c r="AP27" i="4"/>
  <c r="AO26" i="4"/>
  <c r="AY29" i="4"/>
  <c r="AX26" i="4"/>
  <c r="AQ29" i="4"/>
  <c r="AO27" i="4"/>
  <c r="AJ28" i="4"/>
  <c r="AH26" i="4"/>
  <c r="AI21" i="5"/>
  <c r="BZ2" i="5" s="1"/>
  <c r="AW5" i="26" s="1"/>
  <c r="AJ21" i="5"/>
  <c r="CA2" i="5" s="1"/>
  <c r="AX5" i="26" s="1"/>
  <c r="BU12" i="5"/>
  <c r="CA12" i="5" s="1"/>
  <c r="BU13" i="5"/>
  <c r="BY13" i="5" s="1"/>
  <c r="BU14" i="5"/>
  <c r="BV14" i="5" s="1"/>
  <c r="BU11" i="5"/>
  <c r="CA11" i="5" s="1"/>
  <c r="BL12" i="5"/>
  <c r="BN12" i="5" s="1"/>
  <c r="BL13" i="5"/>
  <c r="BN13" i="5" s="1"/>
  <c r="BL14" i="5"/>
  <c r="BM14" i="5" s="1"/>
  <c r="BL11" i="5"/>
  <c r="BP11" i="5" s="1"/>
  <c r="AY16" i="5"/>
  <c r="AZ16" i="5" s="1"/>
  <c r="AF11" i="5"/>
  <c r="AG12" i="5"/>
  <c r="AG13" i="5"/>
  <c r="AG14" i="5"/>
  <c r="AG15" i="5"/>
  <c r="AG16" i="5"/>
  <c r="AG17" i="5"/>
  <c r="AG18" i="5"/>
  <c r="AG19" i="5"/>
  <c r="AG20" i="5"/>
  <c r="AG11" i="5"/>
  <c r="AF12" i="5"/>
  <c r="AF13" i="5"/>
  <c r="AF14" i="5"/>
  <c r="AF15" i="5"/>
  <c r="AF16" i="5"/>
  <c r="AF17" i="5"/>
  <c r="AF18" i="5"/>
  <c r="AF19" i="5"/>
  <c r="AF20" i="5"/>
  <c r="A1" i="5"/>
  <c r="U4" i="5" s="1"/>
  <c r="J48" i="5" s="1"/>
  <c r="J42" i="5" l="1"/>
  <c r="AY14" i="5" s="1"/>
  <c r="BE14" i="5" s="1"/>
  <c r="AY15" i="5"/>
  <c r="AZ15" i="5" s="1"/>
  <c r="H43" i="5"/>
  <c r="AV14" i="5" s="1"/>
  <c r="H44" i="5"/>
  <c r="AW14" i="5" s="1"/>
  <c r="E37" i="5"/>
  <c r="AT13" i="5" s="1"/>
  <c r="H42" i="5"/>
  <c r="AU14" i="5" s="1"/>
  <c r="E25" i="5"/>
  <c r="E31" i="5"/>
  <c r="AT12" i="5" s="1"/>
  <c r="E43" i="5"/>
  <c r="AT14" i="5" s="1"/>
  <c r="E49" i="5"/>
  <c r="AT15" i="5" s="1"/>
  <c r="H50" i="5"/>
  <c r="AW15" i="5" s="1"/>
  <c r="H51" i="5"/>
  <c r="AX15" i="5" s="1"/>
  <c r="H48" i="5"/>
  <c r="AU15" i="5" s="1"/>
  <c r="H49" i="5"/>
  <c r="AV15" i="5" s="1"/>
  <c r="E48" i="5"/>
  <c r="AS15" i="5" s="1"/>
  <c r="E44" i="5"/>
  <c r="AP14" i="5" s="1"/>
  <c r="E50" i="5"/>
  <c r="AP15" i="5" s="1"/>
  <c r="E42" i="5"/>
  <c r="AS14" i="5" s="1"/>
  <c r="H45" i="5"/>
  <c r="AX14" i="5" s="1"/>
  <c r="J36" i="5"/>
  <c r="AY13" i="5" s="1"/>
  <c r="H38" i="5"/>
  <c r="AW13" i="5" s="1"/>
  <c r="H39" i="5"/>
  <c r="AX13" i="5" s="1"/>
  <c r="H36" i="5"/>
  <c r="AU13" i="5" s="1"/>
  <c r="H37" i="5"/>
  <c r="AV13" i="5" s="1"/>
  <c r="E38" i="5"/>
  <c r="AP13" i="5" s="1"/>
  <c r="E36" i="5"/>
  <c r="AS13" i="5" s="1"/>
  <c r="E32" i="5"/>
  <c r="AP12" i="5" s="1"/>
  <c r="E30" i="5"/>
  <c r="AS12" i="5" s="1"/>
  <c r="J30" i="5"/>
  <c r="AY12" i="5" s="1"/>
  <c r="H33" i="5"/>
  <c r="AX12" i="5" s="1"/>
  <c r="J24" i="5"/>
  <c r="H31" i="5"/>
  <c r="AV12" i="5" s="1"/>
  <c r="H32" i="5"/>
  <c r="AW12" i="5" s="1"/>
  <c r="H27" i="5"/>
  <c r="H26" i="5"/>
  <c r="H30" i="5"/>
  <c r="AU12" i="5" s="1"/>
  <c r="H25" i="5"/>
  <c r="H24" i="5"/>
  <c r="E26" i="5"/>
  <c r="E24" i="5"/>
  <c r="AW35" i="26"/>
  <c r="AV35" i="26"/>
  <c r="AN30" i="4"/>
  <c r="AV2" i="4" s="1"/>
  <c r="BX5" i="26" s="1"/>
  <c r="AA29" i="4"/>
  <c r="AJ2" i="4" s="1"/>
  <c r="BL5" i="26" s="1"/>
  <c r="AV30" i="4"/>
  <c r="BC2" i="4" s="1"/>
  <c r="CE5" i="26" s="1"/>
  <c r="AR30" i="4"/>
  <c r="AZ2" i="4" s="1"/>
  <c r="CB5" i="26" s="1"/>
  <c r="AY30" i="4"/>
  <c r="BF2" i="4" s="1"/>
  <c r="CH5" i="26" s="1"/>
  <c r="AX30" i="4"/>
  <c r="BE2" i="4" s="1"/>
  <c r="CG5" i="26" s="1"/>
  <c r="AM30" i="4"/>
  <c r="AU2" i="4" s="1"/>
  <c r="BW5" i="26" s="1"/>
  <c r="AW30" i="4"/>
  <c r="BD2" i="4" s="1"/>
  <c r="CF5" i="26" s="1"/>
  <c r="AS30" i="4"/>
  <c r="BA2" i="4" s="1"/>
  <c r="CC5" i="26" s="1"/>
  <c r="AU30" i="4"/>
  <c r="BB2" i="4" s="1"/>
  <c r="CD5" i="26" s="1"/>
  <c r="AL30" i="4"/>
  <c r="AT2" i="4" s="1"/>
  <c r="BV5" i="26" s="1"/>
  <c r="AP30" i="4"/>
  <c r="AX2" i="4" s="1"/>
  <c r="BZ5" i="26" s="1"/>
  <c r="AO30" i="4"/>
  <c r="AW2" i="4" s="1"/>
  <c r="BY5" i="26" s="1"/>
  <c r="AQ30" i="4"/>
  <c r="AY2" i="4" s="1"/>
  <c r="CA5" i="26" s="1"/>
  <c r="AZ30" i="4"/>
  <c r="BG2" i="4" s="1"/>
  <c r="CI5" i="26" s="1"/>
  <c r="AG29" i="4"/>
  <c r="AP2" i="4" s="1"/>
  <c r="BR5" i="26" s="1"/>
  <c r="AJ29" i="4"/>
  <c r="AS2" i="4" s="1"/>
  <c r="BU5" i="26" s="1"/>
  <c r="AF29" i="4"/>
  <c r="AO2" i="4" s="1"/>
  <c r="BQ5" i="26" s="1"/>
  <c r="Z29" i="4"/>
  <c r="AI2" i="4" s="1"/>
  <c r="BK5" i="26" s="1"/>
  <c r="AI29" i="4"/>
  <c r="AR2" i="4" s="1"/>
  <c r="BT5" i="26" s="1"/>
  <c r="AE29" i="4"/>
  <c r="AN2" i="4" s="1"/>
  <c r="BP5" i="26" s="1"/>
  <c r="AC29" i="4"/>
  <c r="AL2" i="4" s="1"/>
  <c r="BN5" i="26" s="1"/>
  <c r="AB29" i="4"/>
  <c r="AK2" i="4" s="1"/>
  <c r="BM5" i="26" s="1"/>
  <c r="Y29" i="4"/>
  <c r="AH2" i="4" s="1"/>
  <c r="BJ5" i="26" s="1"/>
  <c r="AD29" i="4"/>
  <c r="AM2" i="4" s="1"/>
  <c r="BO5" i="26" s="1"/>
  <c r="AH29" i="4"/>
  <c r="AQ2" i="4" s="1"/>
  <c r="BS5" i="26" s="1"/>
  <c r="BQ11" i="5"/>
  <c r="BO11" i="5"/>
  <c r="BO13" i="5"/>
  <c r="BR14" i="5"/>
  <c r="BQ14" i="5"/>
  <c r="BP14" i="5"/>
  <c r="BO14" i="5"/>
  <c r="BS14" i="5"/>
  <c r="BN14" i="5"/>
  <c r="BS13" i="5"/>
  <c r="BT14" i="5"/>
  <c r="BT13" i="5"/>
  <c r="BR13" i="5"/>
  <c r="BQ13" i="5"/>
  <c r="BP13" i="5"/>
  <c r="BT12" i="5"/>
  <c r="BS12" i="5"/>
  <c r="BR12" i="5"/>
  <c r="BQ12" i="5"/>
  <c r="BP12" i="5"/>
  <c r="BO12" i="5"/>
  <c r="BN11" i="5"/>
  <c r="BT11" i="5"/>
  <c r="BS11" i="5"/>
  <c r="BR11" i="5"/>
  <c r="BW13" i="5"/>
  <c r="BW12" i="5"/>
  <c r="BV13" i="5"/>
  <c r="BX12" i="5"/>
  <c r="BX14" i="5"/>
  <c r="BV12" i="5"/>
  <c r="CA14" i="5"/>
  <c r="BW14" i="5"/>
  <c r="BX11" i="5"/>
  <c r="CA13" i="5"/>
  <c r="BW11" i="5"/>
  <c r="BX13" i="5"/>
  <c r="BV11" i="5"/>
  <c r="BM12" i="5"/>
  <c r="BM13" i="5"/>
  <c r="BZ13" i="5"/>
  <c r="BY12" i="5"/>
  <c r="BZ12" i="5"/>
  <c r="BZ14" i="5"/>
  <c r="BY14" i="5"/>
  <c r="BY11" i="5"/>
  <c r="BZ11" i="5"/>
  <c r="BM11" i="5"/>
  <c r="BA16" i="5"/>
  <c r="BI16" i="5"/>
  <c r="BB16" i="5"/>
  <c r="BJ16" i="5"/>
  <c r="BC16" i="5"/>
  <c r="BK16" i="5"/>
  <c r="BD16" i="5"/>
  <c r="BE16" i="5"/>
  <c r="BF16" i="5"/>
  <c r="BG16" i="5"/>
  <c r="BH16" i="5"/>
  <c r="AG21" i="5"/>
  <c r="AJ2" i="5" s="1"/>
  <c r="G5" i="26" s="1"/>
  <c r="AF21" i="5"/>
  <c r="AK2" i="5" s="1"/>
  <c r="H5" i="26" s="1"/>
  <c r="AF13" i="4"/>
  <c r="AE13" i="4"/>
  <c r="AD13" i="4"/>
  <c r="AC13" i="4"/>
  <c r="AF12" i="4"/>
  <c r="AE12" i="4"/>
  <c r="AD12" i="4"/>
  <c r="AC12" i="4"/>
  <c r="AC11" i="4"/>
  <c r="AA13" i="4"/>
  <c r="AA12" i="4"/>
  <c r="AA11" i="4"/>
  <c r="Y12" i="4"/>
  <c r="AC28" i="2" s="1"/>
  <c r="Y13" i="4"/>
  <c r="AX16" i="5"/>
  <c r="AW16" i="5"/>
  <c r="AV16" i="5"/>
  <c r="AU16" i="5"/>
  <c r="AT16" i="5"/>
  <c r="AS16" i="5"/>
  <c r="AR16" i="5"/>
  <c r="AR15" i="5"/>
  <c r="AR14" i="5"/>
  <c r="AR13" i="5"/>
  <c r="AR12" i="5"/>
  <c r="AP16" i="5"/>
  <c r="R3" i="4"/>
  <c r="N3" i="4"/>
  <c r="J3" i="4"/>
  <c r="C3" i="4"/>
  <c r="BI15" i="5" l="1"/>
  <c r="BC15" i="5"/>
  <c r="BK15" i="5"/>
  <c r="BD15" i="5"/>
  <c r="BH15" i="5"/>
  <c r="BG15" i="5"/>
  <c r="BB15" i="5"/>
  <c r="BF15" i="5"/>
  <c r="BJ15" i="5"/>
  <c r="BA15" i="5"/>
  <c r="BE15" i="5"/>
  <c r="AZ14" i="5"/>
  <c r="BD14" i="5"/>
  <c r="BG14" i="5"/>
  <c r="BB14" i="5"/>
  <c r="BK14" i="5"/>
  <c r="BI14" i="5"/>
  <c r="BF14" i="5"/>
  <c r="BC14" i="5"/>
  <c r="BA14" i="5"/>
  <c r="BJ14" i="5"/>
  <c r="BH14" i="5"/>
  <c r="AZ13" i="5"/>
  <c r="BB13" i="5"/>
  <c r="BD13" i="5"/>
  <c r="BA13" i="5"/>
  <c r="BJ13" i="5"/>
  <c r="BE13" i="5"/>
  <c r="BH13" i="5"/>
  <c r="BC13" i="5"/>
  <c r="BI13" i="5"/>
  <c r="BK13" i="5"/>
  <c r="BG13" i="5"/>
  <c r="BF13" i="5"/>
  <c r="BG12" i="5"/>
  <c r="BB12" i="5"/>
  <c r="BK12" i="5"/>
  <c r="BF12" i="5"/>
  <c r="BD12" i="5"/>
  <c r="BH12" i="5"/>
  <c r="BJ12" i="5"/>
  <c r="BE12" i="5"/>
  <c r="BA12" i="5"/>
  <c r="BC12" i="5"/>
  <c r="AZ12" i="5"/>
  <c r="BI12" i="5"/>
  <c r="AU11" i="5"/>
  <c r="AY11" i="5"/>
  <c r="H35" i="26"/>
  <c r="AJ28" i="2"/>
  <c r="BI6" i="26"/>
  <c r="AG27" i="2"/>
  <c r="BF5" i="26"/>
  <c r="AC29" i="2"/>
  <c r="BB7" i="26"/>
  <c r="AD29" i="2"/>
  <c r="BC7" i="26"/>
  <c r="AE29" i="2"/>
  <c r="BD7" i="26"/>
  <c r="AF29" i="2"/>
  <c r="BE7" i="26"/>
  <c r="AE28" i="2"/>
  <c r="BD6" i="26"/>
  <c r="AF28" i="2"/>
  <c r="C6" i="2" s="1"/>
  <c r="BE6" i="26"/>
  <c r="BB6" i="26"/>
  <c r="AD28" i="2"/>
  <c r="BC6" i="26"/>
  <c r="AE27" i="2"/>
  <c r="BD5" i="26"/>
  <c r="AJ29" i="2"/>
  <c r="BI7" i="26"/>
  <c r="AG29" i="2"/>
  <c r="BF7" i="26"/>
  <c r="AH29" i="2"/>
  <c r="BG7" i="26"/>
  <c r="AI29" i="2"/>
  <c r="BH7" i="26"/>
  <c r="AG28" i="2"/>
  <c r="BF6" i="26"/>
  <c r="AH28" i="2"/>
  <c r="BG6" i="26"/>
  <c r="AI28" i="2"/>
  <c r="BH6" i="26"/>
  <c r="CA15" i="5"/>
  <c r="BX2" i="5" s="1"/>
  <c r="AU5" i="26" s="1"/>
  <c r="BZ15" i="5"/>
  <c r="BW2" i="5" s="1"/>
  <c r="AT5" i="26" s="1"/>
  <c r="BX15" i="5"/>
  <c r="BU2" i="5" s="1"/>
  <c r="AR5" i="26" s="1"/>
  <c r="BY15" i="5"/>
  <c r="BV2" i="5" s="1"/>
  <c r="AS5" i="26" s="1"/>
  <c r="BV15" i="5"/>
  <c r="BS2" i="5" s="1"/>
  <c r="AP5" i="26" s="1"/>
  <c r="BW15" i="5"/>
  <c r="BT2" i="5" s="1"/>
  <c r="AQ5" i="26" s="1"/>
  <c r="BM15" i="5"/>
  <c r="BK2" i="5" s="1"/>
  <c r="AH5" i="26" s="1"/>
  <c r="BN15" i="5"/>
  <c r="BL2" i="5" s="1"/>
  <c r="AI5" i="26" s="1"/>
  <c r="BR15" i="5"/>
  <c r="BP2" i="5" s="1"/>
  <c r="AM5" i="26" s="1"/>
  <c r="BQ15" i="5"/>
  <c r="BO2" i="5" s="1"/>
  <c r="AL5" i="26" s="1"/>
  <c r="BT15" i="5"/>
  <c r="BR2" i="5" s="1"/>
  <c r="AO5" i="26" s="1"/>
  <c r="BP15" i="5"/>
  <c r="BN2" i="5" s="1"/>
  <c r="AK5" i="26" s="1"/>
  <c r="BS15" i="5"/>
  <c r="BQ2" i="5" s="1"/>
  <c r="AN5" i="26" s="1"/>
  <c r="BO15" i="5"/>
  <c r="BM2" i="5" s="1"/>
  <c r="AJ5" i="26" s="1"/>
  <c r="U19" i="5"/>
  <c r="AP11" i="5"/>
  <c r="AQ11" i="5" s="1"/>
  <c r="AR11" i="5"/>
  <c r="AS11" i="5"/>
  <c r="AT11" i="5"/>
  <c r="AV11" i="5"/>
  <c r="AW11" i="5"/>
  <c r="AX11" i="5"/>
  <c r="BA11" i="5" l="1"/>
  <c r="BA17" i="5" s="1"/>
  <c r="AZ2" i="5" s="1"/>
  <c r="W5" i="26" s="1"/>
  <c r="BH11" i="5"/>
  <c r="BH17" i="5" s="1"/>
  <c r="BG2" i="5" s="1"/>
  <c r="AD5" i="26" s="1"/>
  <c r="AZ11" i="5"/>
  <c r="AZ17" i="5" s="1"/>
  <c r="AY2" i="5" s="1"/>
  <c r="V5" i="26" s="1"/>
  <c r="BC11" i="5"/>
  <c r="BC17" i="5" s="1"/>
  <c r="BB2" i="5" s="1"/>
  <c r="Y5" i="26" s="1"/>
  <c r="BI11" i="5"/>
  <c r="BI17" i="5" s="1"/>
  <c r="BH2" i="5" s="1"/>
  <c r="AE5" i="26" s="1"/>
  <c r="BG11" i="5"/>
  <c r="BG17" i="5" s="1"/>
  <c r="BF2" i="5" s="1"/>
  <c r="AC5" i="26" s="1"/>
  <c r="BJ11" i="5"/>
  <c r="BJ17" i="5" s="1"/>
  <c r="BI2" i="5" s="1"/>
  <c r="AF5" i="26" s="1"/>
  <c r="BB11" i="5"/>
  <c r="BB17" i="5" s="1"/>
  <c r="BA2" i="5" s="1"/>
  <c r="X5" i="26" s="1"/>
  <c r="BE11" i="5"/>
  <c r="BE17" i="5" s="1"/>
  <c r="BD2" i="5" s="1"/>
  <c r="AA5" i="26" s="1"/>
  <c r="BF11" i="5"/>
  <c r="BF17" i="5" s="1"/>
  <c r="BE2" i="5" s="1"/>
  <c r="AB5" i="26" s="1"/>
  <c r="BD11" i="5"/>
  <c r="BD17" i="5" s="1"/>
  <c r="BC2" i="5" s="1"/>
  <c r="Z5" i="26" s="1"/>
  <c r="BK11" i="5"/>
  <c r="BK17" i="5" s="1"/>
  <c r="BJ2" i="5" s="1"/>
  <c r="AG5" i="26" s="1"/>
  <c r="AL35" i="26"/>
  <c r="AP35" i="26"/>
  <c r="AU35" i="26"/>
  <c r="AK35" i="26"/>
  <c r="AR35" i="26"/>
  <c r="AI35" i="26"/>
  <c r="AS35" i="26"/>
  <c r="AQ35" i="26"/>
  <c r="AX35" i="26"/>
  <c r="AO35" i="26"/>
  <c r="AJ35" i="26"/>
  <c r="AH35" i="26"/>
  <c r="AN35" i="26"/>
  <c r="G35" i="26"/>
  <c r="AT35" i="26"/>
  <c r="AM35" i="26"/>
  <c r="AS2" i="5"/>
  <c r="AQ2" i="5"/>
  <c r="AT2" i="5"/>
  <c r="AR2" i="5"/>
  <c r="D6" i="5"/>
  <c r="AG35" i="26" l="1"/>
  <c r="X35" i="26"/>
  <c r="Y35" i="26"/>
  <c r="Z35" i="26"/>
  <c r="AF35" i="26"/>
  <c r="AD35" i="26"/>
  <c r="AB35" i="26"/>
  <c r="AC35" i="26"/>
  <c r="AE35" i="26"/>
  <c r="AA35" i="26"/>
  <c r="W35" i="26"/>
  <c r="V35" i="26"/>
  <c r="P5" i="26"/>
  <c r="P35" i="26" s="1"/>
  <c r="O5" i="26"/>
  <c r="O35" i="26" s="1"/>
  <c r="Q5" i="26"/>
  <c r="Q35" i="26" s="1"/>
  <c r="N5" i="26"/>
  <c r="N35" i="26" s="1"/>
  <c r="D4" i="5"/>
  <c r="D5" i="5"/>
  <c r="AB11" i="4" l="1"/>
  <c r="AF27" i="2" l="1"/>
  <c r="AF30" i="2" s="1"/>
  <c r="BE5" i="26"/>
  <c r="AB14" i="4"/>
  <c r="X2" i="4" s="1"/>
  <c r="BC5" i="26"/>
  <c r="AD27" i="2"/>
  <c r="AH35" i="2"/>
  <c r="C7" i="2"/>
  <c r="AD31" i="2" l="1"/>
  <c r="AD32" i="2"/>
  <c r="AE30" i="2"/>
  <c r="AN35" i="2"/>
  <c r="AO35" i="2"/>
  <c r="AP35" i="2"/>
  <c r="AM35" i="2"/>
  <c r="AN65" i="2" l="1"/>
  <c r="J6" i="2" s="1"/>
  <c r="AM65" i="2"/>
  <c r="AO65" i="2"/>
  <c r="AP65" i="2"/>
  <c r="AL12" i="5" l="1"/>
  <c r="AL13" i="5"/>
  <c r="AL14" i="5"/>
  <c r="AL15" i="5"/>
  <c r="AL16" i="5"/>
  <c r="AL17" i="5"/>
  <c r="AL18" i="5"/>
  <c r="AL19" i="5"/>
  <c r="AL20" i="5"/>
  <c r="AL11" i="5"/>
  <c r="AQ16" i="5"/>
  <c r="AQ15" i="5"/>
  <c r="AQ14" i="5"/>
  <c r="AQ13" i="5"/>
  <c r="AQ12" i="5"/>
  <c r="AU17" i="5"/>
  <c r="AU2" i="5" s="1"/>
  <c r="AP17" i="5"/>
  <c r="O20" i="5"/>
  <c r="AK20" i="5" s="1"/>
  <c r="AM20" i="5" s="1"/>
  <c r="O19" i="5"/>
  <c r="AK19" i="5" s="1"/>
  <c r="AM19" i="5" s="1"/>
  <c r="O18" i="5"/>
  <c r="AK18" i="5" s="1"/>
  <c r="AM18" i="5" s="1"/>
  <c r="O17" i="5"/>
  <c r="AK17" i="5" s="1"/>
  <c r="AM17" i="5" s="1"/>
  <c r="O16" i="5"/>
  <c r="AK16" i="5" s="1"/>
  <c r="AM16" i="5" s="1"/>
  <c r="O15" i="5"/>
  <c r="AK15" i="5" s="1"/>
  <c r="O14" i="5"/>
  <c r="AK14" i="5" s="1"/>
  <c r="O13" i="5"/>
  <c r="AK13" i="5" s="1"/>
  <c r="O12" i="5"/>
  <c r="AK12" i="5" s="1"/>
  <c r="O11" i="5"/>
  <c r="AK11" i="5" s="1"/>
  <c r="AF11" i="4"/>
  <c r="AE11" i="4"/>
  <c r="AD11" i="4"/>
  <c r="BG5" i="26" s="1"/>
  <c r="C5" i="2"/>
  <c r="Y11" i="4"/>
  <c r="J8" i="2"/>
  <c r="J7" i="2"/>
  <c r="J5" i="2"/>
  <c r="R5" i="26" l="1"/>
  <c r="R35" i="26" s="1"/>
  <c r="AC27" i="2"/>
  <c r="BB5" i="26"/>
  <c r="AJ27" i="2"/>
  <c r="BI5" i="26"/>
  <c r="AI27" i="2"/>
  <c r="BH5" i="26"/>
  <c r="AH27" i="2"/>
  <c r="AK21" i="5"/>
  <c r="AI2" i="5" s="1"/>
  <c r="F5" i="26" s="1"/>
  <c r="F35" i="26" s="1"/>
  <c r="AL21" i="5"/>
  <c r="AQ35" i="2"/>
  <c r="AI35" i="2"/>
  <c r="B6" i="2"/>
  <c r="B7" i="2"/>
  <c r="L5" i="2"/>
  <c r="AM12" i="5"/>
  <c r="AN2" i="5"/>
  <c r="AM2" i="5"/>
  <c r="AM14" i="5"/>
  <c r="AM13" i="5"/>
  <c r="AM11" i="5"/>
  <c r="AM15" i="5"/>
  <c r="AX17" i="5"/>
  <c r="AX2" i="5" s="1"/>
  <c r="AR17" i="5"/>
  <c r="AP2" i="5" s="1"/>
  <c r="M5" i="26" s="1"/>
  <c r="M35" i="26" s="1"/>
  <c r="AW17" i="5"/>
  <c r="AW2" i="5" s="1"/>
  <c r="AV17" i="5"/>
  <c r="AV2" i="5" s="1"/>
  <c r="AL2" i="5"/>
  <c r="AQ17" i="5"/>
  <c r="AO2" i="5" s="1"/>
  <c r="K5" i="26" l="1"/>
  <c r="K35" i="26" s="1"/>
  <c r="T5" i="26"/>
  <c r="T35" i="26" s="1"/>
  <c r="U5" i="26"/>
  <c r="U35" i="26" s="1"/>
  <c r="S5" i="26"/>
  <c r="S35" i="26" s="1"/>
  <c r="J5" i="26"/>
  <c r="J35" i="26" s="1"/>
  <c r="L5" i="26"/>
  <c r="I5" i="26"/>
  <c r="I35" i="26" s="1"/>
  <c r="AM21" i="5"/>
  <c r="F5" i="2"/>
  <c r="AG30" i="2"/>
  <c r="F13" i="2" s="1"/>
  <c r="AD30" i="2"/>
  <c r="AT35" i="2"/>
  <c r="AR35" i="2"/>
  <c r="AK35" i="2"/>
  <c r="AS35" i="2"/>
  <c r="AL35" i="2"/>
  <c r="B5" i="2"/>
  <c r="AH30" i="2"/>
  <c r="F14" i="2" s="1"/>
  <c r="AI30" i="2"/>
  <c r="F15" i="2" s="1"/>
  <c r="F8" i="2"/>
  <c r="AJ30" i="2"/>
  <c r="F16" i="2" s="1"/>
  <c r="F7" i="2"/>
  <c r="AC30" i="2"/>
  <c r="F6" i="2"/>
  <c r="AQ65" i="2"/>
  <c r="AH65" i="2"/>
  <c r="AI65" i="2"/>
  <c r="S6" i="5"/>
  <c r="AJ35" i="2"/>
  <c r="AE2" i="5"/>
  <c r="B5" i="26" s="1"/>
  <c r="B35" i="26" s="1"/>
  <c r="AF2" i="5"/>
  <c r="C5" i="26" s="1"/>
  <c r="C35" i="26" s="1"/>
  <c r="AG2" i="5"/>
  <c r="D5" i="26" s="1"/>
  <c r="D35" i="26" s="1"/>
  <c r="AH2" i="5"/>
  <c r="E5" i="26" s="1"/>
  <c r="E35" i="26" s="1"/>
  <c r="G13" i="2" l="1"/>
  <c r="H13" i="2" s="1"/>
  <c r="AM31" i="2"/>
  <c r="U11" i="5"/>
  <c r="F17" i="2"/>
  <c r="AC35" i="2"/>
  <c r="AF35" i="2"/>
  <c r="AE35" i="2"/>
  <c r="AD35" i="2"/>
  <c r="AG35" i="2"/>
  <c r="AT65" i="2"/>
  <c r="AR65" i="2"/>
  <c r="AS65" i="2"/>
  <c r="AJ65" i="2"/>
  <c r="AL65" i="2"/>
  <c r="L13" i="2" s="1"/>
  <c r="AK65" i="2"/>
  <c r="L14" i="2" s="1"/>
  <c r="G14" i="2" l="1"/>
  <c r="H14" i="2" s="1"/>
  <c r="AN31" i="2"/>
  <c r="G16" i="2"/>
  <c r="H16" i="2" s="1"/>
  <c r="AP31" i="2"/>
  <c r="G15" i="2"/>
  <c r="H15" i="2" s="1"/>
  <c r="AO31" i="2"/>
  <c r="AG65" i="2"/>
  <c r="L15" i="2" s="1"/>
  <c r="AD65" i="2"/>
  <c r="AE65" i="2"/>
  <c r="AF65" i="2"/>
  <c r="AC65" i="2"/>
  <c r="H17" i="2" l="1"/>
  <c r="G17" i="2"/>
  <c r="C16" i="2"/>
  <c r="C14" i="2"/>
  <c r="C15" i="2"/>
  <c r="C13" i="2"/>
  <c r="C17" i="2" l="1"/>
  <c r="U13" i="5" l="1"/>
  <c r="U15" i="5"/>
  <c r="U17" i="5"/>
  <c r="C8" i="2"/>
  <c r="L12" i="2" s="1"/>
</calcChain>
</file>

<file path=xl/sharedStrings.xml><?xml version="1.0" encoding="utf-8"?>
<sst xmlns="http://schemas.openxmlformats.org/spreadsheetml/2006/main" count="10105" uniqueCount="375">
  <si>
    <r>
      <t>LISTADO DE FAMILIAS</t>
    </r>
    <r>
      <rPr>
        <b/>
        <sz val="24"/>
        <color indexed="9"/>
        <rFont val="Calibri"/>
        <family val="2"/>
      </rPr>
      <t xml:space="preserve">
Copiar desde Ficha PROPUESTA</t>
    </r>
  </si>
  <si>
    <r>
      <rPr>
        <b/>
        <sz val="24"/>
        <color indexed="63"/>
        <rFont val="Calibri"/>
        <family val="2"/>
      </rPr>
      <t>FOSIS - MDSF</t>
    </r>
    <r>
      <rPr>
        <b/>
        <sz val="22"/>
        <color indexed="63"/>
        <rFont val="Calibri"/>
        <family val="2"/>
      </rPr>
      <t xml:space="preserve"> </t>
    </r>
    <r>
      <rPr>
        <b/>
        <sz val="24"/>
        <color indexed="63"/>
        <rFont val="Calibri"/>
        <family val="2"/>
      </rPr>
      <t>2020</t>
    </r>
  </si>
  <si>
    <t>LISTA</t>
  </si>
  <si>
    <t>PROGRAMA ORIGEN</t>
  </si>
  <si>
    <t>ESTADO FAMILIA</t>
  </si>
  <si>
    <t>x</t>
  </si>
  <si>
    <t>FAMILIAS</t>
  </si>
  <si>
    <t>EGRESADA</t>
  </si>
  <si>
    <t>Ejecutor:</t>
  </si>
  <si>
    <t>Comuna</t>
  </si>
  <si>
    <t>VÍNCULOS</t>
  </si>
  <si>
    <t>ACTIVA</t>
  </si>
  <si>
    <t>Dirección:</t>
  </si>
  <si>
    <t>Región</t>
  </si>
  <si>
    <t>CAMINOS</t>
  </si>
  <si>
    <t>Rut:</t>
  </si>
  <si>
    <t>Encargado Ejecutor:</t>
  </si>
  <si>
    <t>SI</t>
  </si>
  <si>
    <t>CALLE</t>
  </si>
  <si>
    <t>Teléfono:</t>
  </si>
  <si>
    <t>Email:</t>
  </si>
  <si>
    <t>NO</t>
  </si>
  <si>
    <t>Ejecutor Constructivo</t>
  </si>
  <si>
    <t>Encargado Prog SEREMI:</t>
  </si>
  <si>
    <t>Ejecutor Social</t>
  </si>
  <si>
    <t>ATE FOSIS:</t>
  </si>
  <si>
    <t>1. LISTADO DE FAMILIAS DE TODAS LAS PERSONAS DIAGNOSTICADAS</t>
  </si>
  <si>
    <t>N°</t>
  </si>
  <si>
    <t>RUN Beneficiario/a</t>
  </si>
  <si>
    <t>Nombre beneficiario/a</t>
  </si>
  <si>
    <t>Dirección</t>
  </si>
  <si>
    <r>
      <t xml:space="preserve">Programa Origen: </t>
    </r>
    <r>
      <rPr>
        <b/>
        <sz val="12"/>
        <rFont val="Calibri"/>
        <family val="2"/>
      </rPr>
      <t>FAMILIAS VÍNCULOS, ABRIENDO CAMINO O CALLE</t>
    </r>
  </si>
  <si>
    <t xml:space="preserve">Teléfono </t>
  </si>
  <si>
    <t>Estado beneficiario</t>
  </si>
  <si>
    <t>Nombre apoyo familiar o profesional</t>
  </si>
  <si>
    <t>Correo apoyo familiar o profesional</t>
  </si>
  <si>
    <t>RESUMEN COMUNAL DE ASESORÍAS REALIZADAS</t>
  </si>
  <si>
    <t>MDSF - FOSIS 2020</t>
  </si>
  <si>
    <t>Resumen Asesorías Grupales (AG)</t>
  </si>
  <si>
    <t>Resumen Asesorías Familiares (AF)</t>
  </si>
  <si>
    <t>AG</t>
  </si>
  <si>
    <t>Tipo grupo</t>
  </si>
  <si>
    <t>Fecha</t>
  </si>
  <si>
    <t>Tipo Asesoría Grupal</t>
  </si>
  <si>
    <t>Tipo asesoría Familiar</t>
  </si>
  <si>
    <t>Total AF</t>
  </si>
  <si>
    <t>AG1</t>
  </si>
  <si>
    <t>Charla</t>
  </si>
  <si>
    <t>Charlas</t>
  </si>
  <si>
    <t>AG2</t>
  </si>
  <si>
    <t>Capacitación</t>
  </si>
  <si>
    <t>AG3</t>
  </si>
  <si>
    <t>Taller educativo</t>
  </si>
  <si>
    <t>Total AG</t>
  </si>
  <si>
    <t>Otro</t>
  </si>
  <si>
    <t>Mentorías</t>
  </si>
  <si>
    <r>
      <t xml:space="preserve">Total meses de ejecución </t>
    </r>
    <r>
      <rPr>
        <b/>
        <sz val="10"/>
        <rFont val="Calibri"/>
        <family val="2"/>
        <scheme val="minor"/>
      </rPr>
      <t>(anotar todos los meses separados por coma)</t>
    </r>
  </si>
  <si>
    <t>por ej: 6 meses de julio a diciembre o 3 meses  julio, septiembre y diciembre</t>
  </si>
  <si>
    <r>
      <t xml:space="preserve">Participación por grupo etáreo </t>
    </r>
    <r>
      <rPr>
        <b/>
        <sz val="10"/>
        <color theme="0"/>
        <rFont val="Calibri"/>
        <family val="2"/>
        <scheme val="minor"/>
      </rPr>
      <t>(Se considera sólo una vez al integrante por grupo familiar que haya participado  en cualquier asesoría)</t>
    </r>
  </si>
  <si>
    <r>
      <t xml:space="preserve">Subcomponentes totales tratados en las asesorías                                     </t>
    </r>
    <r>
      <rPr>
        <b/>
        <sz val="10"/>
        <color theme="0"/>
        <rFont val="Calibri"/>
        <family val="2"/>
        <scheme val="minor"/>
      </rPr>
      <t>(información extraída de los informes de asesorías grupales y familiares)</t>
    </r>
  </si>
  <si>
    <r>
      <t xml:space="preserve">Síntesis comunal de asesorías </t>
    </r>
    <r>
      <rPr>
        <b/>
        <sz val="10"/>
        <color theme="0"/>
        <rFont val="Calibri"/>
        <family val="2"/>
        <scheme val="minor"/>
      </rPr>
      <t xml:space="preserve"> 
(sumatoria de las asesorías familiares y grupales realizadas)</t>
    </r>
  </si>
  <si>
    <t>Grupos de edad</t>
  </si>
  <si>
    <t>N° Total</t>
  </si>
  <si>
    <t>Subcomponente</t>
  </si>
  <si>
    <t>Asesoría Grupal</t>
  </si>
  <si>
    <t>Asesoría Familiar</t>
  </si>
  <si>
    <t>Total</t>
  </si>
  <si>
    <t xml:space="preserve">Total asesorías realizadas </t>
  </si>
  <si>
    <t xml:space="preserve">Niño/as 1 a 3 años </t>
  </si>
  <si>
    <t>Servicios Básicos</t>
  </si>
  <si>
    <t>Total asesorías presenciales</t>
  </si>
  <si>
    <t>Niño/as 4 a 12 años</t>
  </si>
  <si>
    <t>Vivienda</t>
  </si>
  <si>
    <t>Total asesorías remotas</t>
  </si>
  <si>
    <t xml:space="preserve">Adultos de 13 a 59 años </t>
  </si>
  <si>
    <t>Equipamiento</t>
  </si>
  <si>
    <t xml:space="preserve">Total Familias asesoradas </t>
  </si>
  <si>
    <t>Adultos de 60 años o más</t>
  </si>
  <si>
    <t>Entorno</t>
  </si>
  <si>
    <t>Total Gasto en asesorías</t>
  </si>
  <si>
    <t>N° Total de participantes</t>
  </si>
  <si>
    <r>
      <t xml:space="preserve">Total meses jecución asesorías </t>
    </r>
    <r>
      <rPr>
        <b/>
        <sz val="10"/>
        <rFont val="Calibri"/>
        <family val="2"/>
        <scheme val="minor"/>
      </rPr>
      <t>(Anotar con palabras todos los meses de AF + AG)</t>
    </r>
  </si>
  <si>
    <t>Ej: ene, mar, may, jun, ago</t>
  </si>
  <si>
    <t>NOMBRE Y FIRMAS</t>
  </si>
  <si>
    <t xml:space="preserve">Ejecutor Social    </t>
  </si>
  <si>
    <t>ATE FOSIS</t>
  </si>
  <si>
    <t>Encargado/a SEREMI</t>
  </si>
  <si>
    <t>NO BORRRAR</t>
  </si>
  <si>
    <t>Grupales</t>
  </si>
  <si>
    <t>Tipo</t>
  </si>
  <si>
    <t>Presencial</t>
  </si>
  <si>
    <t>Grupo</t>
  </si>
  <si>
    <t xml:space="preserve">Mes de ejecución </t>
  </si>
  <si>
    <t>SERV. BÁSICOS</t>
  </si>
  <si>
    <t>VIVIENDA</t>
  </si>
  <si>
    <t>EQUIPAMIENTO</t>
  </si>
  <si>
    <t>ENTORNO</t>
  </si>
  <si>
    <t>IAG1</t>
  </si>
  <si>
    <t>IAG2</t>
  </si>
  <si>
    <t>IAG3</t>
  </si>
  <si>
    <t>TOTAL SUBCOMPONENTES TRABAJADOS</t>
  </si>
  <si>
    <t>Subtotal AG</t>
  </si>
  <si>
    <t>Ser. Basicos</t>
  </si>
  <si>
    <t>Vvienda</t>
  </si>
  <si>
    <t>Remota</t>
  </si>
  <si>
    <t>Familiares</t>
  </si>
  <si>
    <t xml:space="preserve">N° niñ@s 1 a 3 años </t>
  </si>
  <si>
    <t>N° niñ@s 4 a 12 años</t>
  </si>
  <si>
    <t xml:space="preserve">N° adultos de 13 a 59 años </t>
  </si>
  <si>
    <t xml:space="preserve">N° personas de 60 y más años </t>
  </si>
  <si>
    <t>Familia Asesorada</t>
  </si>
  <si>
    <t>Participa AG</t>
  </si>
  <si>
    <t>Participa AF</t>
  </si>
  <si>
    <t>Total AF realizadas</t>
  </si>
  <si>
    <t>AF remota</t>
  </si>
  <si>
    <t>AF presencial</t>
  </si>
  <si>
    <t>Taller</t>
  </si>
  <si>
    <t>Mentoría</t>
  </si>
  <si>
    <t>Servicios básicos</t>
  </si>
  <si>
    <t>IAF1</t>
  </si>
  <si>
    <t>IAF2</t>
  </si>
  <si>
    <t>IAF3</t>
  </si>
  <si>
    <t>IAF4</t>
  </si>
  <si>
    <t>IAF5</t>
  </si>
  <si>
    <t>IAF6</t>
  </si>
  <si>
    <t>IAF7</t>
  </si>
  <si>
    <t>IAF8</t>
  </si>
  <si>
    <t>IAF9</t>
  </si>
  <si>
    <t>IAF10</t>
  </si>
  <si>
    <t>IAF11</t>
  </si>
  <si>
    <t>IAF12</t>
  </si>
  <si>
    <t>IAF13</t>
  </si>
  <si>
    <t>IAF14</t>
  </si>
  <si>
    <t>IAF15</t>
  </si>
  <si>
    <t>IAF16</t>
  </si>
  <si>
    <t>IAF17</t>
  </si>
  <si>
    <t>IAF18</t>
  </si>
  <si>
    <t>IAF19</t>
  </si>
  <si>
    <t>IAF20</t>
  </si>
  <si>
    <t>IAF21</t>
  </si>
  <si>
    <t>IAF22</t>
  </si>
  <si>
    <t>IAF23</t>
  </si>
  <si>
    <t>IAF24</t>
  </si>
  <si>
    <t>IAF25</t>
  </si>
  <si>
    <t>IAF26</t>
  </si>
  <si>
    <t>IAF27</t>
  </si>
  <si>
    <t>IAF28</t>
  </si>
  <si>
    <t>IAF29</t>
  </si>
  <si>
    <t>IAF30</t>
  </si>
  <si>
    <t>Subtotal AF</t>
  </si>
  <si>
    <t>Desde Registro de Asesorías Familiares</t>
  </si>
  <si>
    <t>Fechas de asesorías Familiares</t>
  </si>
  <si>
    <t>Tipo de asesorías Familiares</t>
  </si>
  <si>
    <t>Tipo asesoría (medio)</t>
  </si>
  <si>
    <t>Temática</t>
  </si>
  <si>
    <t>Familia</t>
  </si>
  <si>
    <t>AF1</t>
  </si>
  <si>
    <t>AF2</t>
  </si>
  <si>
    <t>AF3</t>
  </si>
  <si>
    <t>AF4</t>
  </si>
  <si>
    <t>AF5</t>
  </si>
  <si>
    <t>TOTAL</t>
  </si>
  <si>
    <t xml:space="preserve">ASESORÍAS GRUPALES                                                 </t>
  </si>
  <si>
    <t>FOSIS - MDSF 2020</t>
  </si>
  <si>
    <t>Cantidad AG</t>
  </si>
  <si>
    <t>Conceptos de Habitabilidad</t>
  </si>
  <si>
    <t>Vivienda y entorno seguro</t>
  </si>
  <si>
    <t>Entorno saludable</t>
  </si>
  <si>
    <t>Salubridad rural</t>
  </si>
  <si>
    <t xml:space="preserve">Ahorro y eficiencia </t>
  </si>
  <si>
    <t>Distribución de tareas domésticas</t>
  </si>
  <si>
    <t>Mantención de la vivienda y entorno</t>
  </si>
  <si>
    <t>Mantención del mobiliario</t>
  </si>
  <si>
    <t xml:space="preserve">Apropiación de la vivienda </t>
  </si>
  <si>
    <t xml:space="preserve">Plan de mejora </t>
  </si>
  <si>
    <t xml:space="preserve">Oferta pública </t>
  </si>
  <si>
    <t>Otro, detallar:</t>
  </si>
  <si>
    <t>Municipio</t>
  </si>
  <si>
    <t>FOSIS</t>
  </si>
  <si>
    <t>MDSF</t>
  </si>
  <si>
    <t>Ministerio del Medio Ambiente</t>
  </si>
  <si>
    <t>Ministerio de Energía</t>
  </si>
  <si>
    <t>Minvu/SERVIU</t>
  </si>
  <si>
    <t>OPD</t>
  </si>
  <si>
    <t>OTRO</t>
  </si>
  <si>
    <t>Compañía de Bomberos</t>
  </si>
  <si>
    <t>Compañía Eléctrica</t>
  </si>
  <si>
    <t>Instituciones Académicas</t>
  </si>
  <si>
    <t>ONG</t>
  </si>
  <si>
    <t>Fundaciones</t>
  </si>
  <si>
    <t xml:space="preserve">ESTRATEGIA FORMULADA            </t>
  </si>
  <si>
    <t>MATERIAL DE APOYO</t>
  </si>
  <si>
    <t>PARTICIPACIÓN DE LAS FAMILIAS</t>
  </si>
  <si>
    <t xml:space="preserve">PROGRAMACIÓN       </t>
  </si>
  <si>
    <t>1. ANTECEDENTES DEL PROYECTO COMUNAL</t>
  </si>
  <si>
    <t xml:space="preserve">Ejecutor:                                                          </t>
  </si>
  <si>
    <t>Comuna:</t>
  </si>
  <si>
    <t>Región:</t>
  </si>
  <si>
    <t>Fecha elaboración IAG (dd/mm/aa):</t>
  </si>
  <si>
    <t xml:space="preserve">Nombre Monitor/a social:                                </t>
  </si>
  <si>
    <t>Correo:</t>
  </si>
  <si>
    <t>Nombre Monitor/a niños/as:</t>
  </si>
  <si>
    <t>2. DETALLE ASESORIAS GRUPALES</t>
  </si>
  <si>
    <t>Antecedentes</t>
  </si>
  <si>
    <t>Subcomponente trabajado (x)</t>
  </si>
  <si>
    <t>Temas Tratados</t>
  </si>
  <si>
    <t>Señale cambios en la Asesoría Grupal en relación a lo planificado</t>
  </si>
  <si>
    <t>Tipo Asesoría</t>
  </si>
  <si>
    <t>Presencial/ Remota</t>
  </si>
  <si>
    <t>Presencial /remota</t>
  </si>
  <si>
    <t>NO BORRAR</t>
  </si>
  <si>
    <t>INTITUCIONES PÚBLICAS</t>
  </si>
  <si>
    <t>INSTITUCIONES PRIVADAS</t>
  </si>
  <si>
    <t>TEMÁTICAS</t>
  </si>
  <si>
    <t>Grupo generacional</t>
  </si>
  <si>
    <t>EVALUACIÓN DEL ÁMBITO</t>
  </si>
  <si>
    <t>Modalidad</t>
  </si>
  <si>
    <t>(Todos sus deptos.)</t>
  </si>
  <si>
    <t>Fecha (MMM-AA)</t>
  </si>
  <si>
    <t>1.</t>
  </si>
  <si>
    <t>Estrategia Formulada</t>
  </si>
  <si>
    <t>Adulto</t>
  </si>
  <si>
    <t>Como medio verificador se deberá contar con los listados de asistencia por taller, firmados por los participantes. Los listados deben ser concordantes con la información del punto B.</t>
  </si>
  <si>
    <t>2.</t>
  </si>
  <si>
    <t>Material de apoyo</t>
  </si>
  <si>
    <t>Adulto Mayor</t>
  </si>
  <si>
    <t>(Programas de origen, CHCC)</t>
  </si>
  <si>
    <t>3.</t>
  </si>
  <si>
    <t>Participación</t>
  </si>
  <si>
    <t>Activa</t>
  </si>
  <si>
    <t>Infantil</t>
  </si>
  <si>
    <t>4.</t>
  </si>
  <si>
    <t>Programación</t>
  </si>
  <si>
    <t>Pasiva</t>
  </si>
  <si>
    <t>Intergeneracional</t>
  </si>
  <si>
    <t>Inst. pública</t>
  </si>
  <si>
    <t>Inst. privada</t>
  </si>
  <si>
    <t>3. ANÁLISIS DE LA INTERVENCIÓN. Considerando las asesorías realizadas, evalué los siguientes ámbitos de intervención:</t>
  </si>
  <si>
    <t>Ámbito</t>
  </si>
  <si>
    <t>Evaluación del Ámbito (Lista)</t>
  </si>
  <si>
    <t>Aspectos facilitadores para el desarrollo de la asesoría</t>
  </si>
  <si>
    <t>Aspectos obstaculizadores para el desarrollo de la asesoría</t>
  </si>
  <si>
    <t>¿Se alcanzaron los logros esperados en el Proyecto Familiar Integral?</t>
  </si>
  <si>
    <t>¿Utilizó el material adecuado al público objetivo?</t>
  </si>
  <si>
    <t>¿Cuál es el tipo de participación de las familias?, ¿Se evidenció cumplimiento de compromisos por cada sesión?</t>
  </si>
  <si>
    <t>¿El horario y lugar fueron los adecuados?</t>
  </si>
  <si>
    <t>4. DERIVACIONES Y/O COORDINACIONES CON OTROS</t>
  </si>
  <si>
    <t xml:space="preserve">En relación a todas las asesorías realizadas indique el nombre de la o las instituciones, que se coordinó para el desarrollo de éstas. </t>
  </si>
  <si>
    <t>Instituciones Públicas</t>
  </si>
  <si>
    <t>Motivo de la coordinación</t>
  </si>
  <si>
    <t>Instituciones Privadas</t>
  </si>
  <si>
    <t>Fam asesorada</t>
  </si>
  <si>
    <t>Meses</t>
  </si>
  <si>
    <t>Duración total AF</t>
  </si>
  <si>
    <t>Intregantes fam q participa en AG1</t>
  </si>
  <si>
    <t>Intregantes fam q participa en AG2</t>
  </si>
  <si>
    <t>Intregantes fam q participa en AG3</t>
  </si>
  <si>
    <t>Evaluación</t>
  </si>
  <si>
    <t>ASESORÍA FAMILIAR (AF)</t>
  </si>
  <si>
    <t>FOSIS - MDSF   2020</t>
  </si>
  <si>
    <t>Beneficiario/a:</t>
  </si>
  <si>
    <t>Nombre monitor/a*:</t>
  </si>
  <si>
    <t>N° FAM</t>
  </si>
  <si>
    <t>Tipo asesoría</t>
  </si>
  <si>
    <t>Fecha infome IAF (dd-mm-aa)</t>
  </si>
  <si>
    <t>X</t>
  </si>
  <si>
    <t>Si</t>
  </si>
  <si>
    <t>Telefono contacto:</t>
  </si>
  <si>
    <t>Total asesorías familiares realizadas</t>
  </si>
  <si>
    <t>No</t>
  </si>
  <si>
    <t>* Debe ser el mismo utilizado en la Propuesta Integral Familiar, si éste cambia, debe señalarlo.</t>
  </si>
  <si>
    <t>Parcialmente</t>
  </si>
  <si>
    <t>2. ANTECEDENTES DEL GRUPO FAMILIAR PARTICIPANTE</t>
  </si>
  <si>
    <t>3. PARTICIPACIÓN</t>
  </si>
  <si>
    <t>Nombre participantes</t>
  </si>
  <si>
    <r>
      <t xml:space="preserve">Parentesco 
</t>
    </r>
    <r>
      <rPr>
        <sz val="10"/>
        <rFont val="Calibri"/>
        <family val="2"/>
      </rPr>
      <t>(En relación al Beneficiario/a)</t>
    </r>
  </si>
  <si>
    <t>Edad</t>
  </si>
  <si>
    <t>Participación por asesoría familiar de cada integrante (x) **</t>
  </si>
  <si>
    <t>Instancias de participación en AF/AG</t>
  </si>
  <si>
    <t>Participación en asesorías por grupo etáreo.</t>
  </si>
  <si>
    <t xml:space="preserve">Temáticas </t>
  </si>
  <si>
    <t>AF6</t>
  </si>
  <si>
    <t>N° int.</t>
  </si>
  <si>
    <t>Participa en AF</t>
  </si>
  <si>
    <t>Participa en AG</t>
  </si>
  <si>
    <t>Familia Participa en AG1</t>
  </si>
  <si>
    <t>Familia Participa en AG2</t>
  </si>
  <si>
    <t>Familia Participa en AG3</t>
  </si>
  <si>
    <t>Total participación en asesorías</t>
  </si>
  <si>
    <t>Edad participante</t>
  </si>
  <si>
    <t>Asesoría</t>
  </si>
  <si>
    <t>Cantidad AF</t>
  </si>
  <si>
    <t>Mes</t>
  </si>
  <si>
    <t>Duración</t>
  </si>
  <si>
    <t>Tipo de Asesorías</t>
  </si>
  <si>
    <t>Familia participó en modalidad grupal</t>
  </si>
  <si>
    <t>**AF: Asesoría Familiar / AG: Asesoría Grupal</t>
  </si>
  <si>
    <t>4. DETALLE ASESORÍAS FAMILIARES REALIZADAS</t>
  </si>
  <si>
    <t>AF 1</t>
  </si>
  <si>
    <t>Temática tratada</t>
  </si>
  <si>
    <t xml:space="preserve">Cambios en la Asesoría en relación a lo planificado </t>
  </si>
  <si>
    <t>Tipo de asesoría</t>
  </si>
  <si>
    <t>Por ej.: Cambio de día, cambio de temáticas, de horario, de objetivos,cambio modalidad presencial a asesoría remota, etc.</t>
  </si>
  <si>
    <t>Presencial  /Remota</t>
  </si>
  <si>
    <t>Fecha (dd-mm-aa)</t>
  </si>
  <si>
    <t>Duración: (HH:MM)</t>
  </si>
  <si>
    <t>AF 2</t>
  </si>
  <si>
    <t>AF 3</t>
  </si>
  <si>
    <t>AF 4</t>
  </si>
  <si>
    <t>AF 5</t>
  </si>
  <si>
    <t>AF 6</t>
  </si>
  <si>
    <t>5. EVALUACIÓN GENERAL DE LAS ASESORÍAS FAMILIARES IMPLEMENTADAS A ESTA FAMILIA</t>
  </si>
  <si>
    <t>Por ejemplo: se lograron parcialmente los objetivos. La familia participó activamente en todas las sesiones. Se recomienda…</t>
  </si>
  <si>
    <t>¿Se lograron los objetivos planificados?</t>
  </si>
  <si>
    <t>6. COMPROMISOS DE LA FAMILIA EN ACCIONES DE USO Y MANTENCIÓN DE LA VIVIENDA</t>
  </si>
  <si>
    <t>7. SEÑALAR AVANCES EN EL CUMPLIMIENTO DE LOS COMPROMISOS</t>
  </si>
  <si>
    <t>8. DERIVACIONES Y/O COORDINACIONES: INDICAR INSTITUCIÓN Y/O PROGRAMA Y MOTIVO</t>
  </si>
  <si>
    <t>PARENTESCO</t>
  </si>
  <si>
    <t>INSTITUCIONES PÚBLICAS</t>
  </si>
  <si>
    <t>Beneficiario/a</t>
  </si>
  <si>
    <t>Cambio en las temáticas a abordar</t>
  </si>
  <si>
    <t>Pareja</t>
  </si>
  <si>
    <t xml:space="preserve">Cambios en las actividades </t>
  </si>
  <si>
    <t>Hijo/a</t>
  </si>
  <si>
    <t>Cambio de fecha de planificación</t>
  </si>
  <si>
    <t>Padre /madre</t>
  </si>
  <si>
    <t>Cambio de horario</t>
  </si>
  <si>
    <t>Hermano /a</t>
  </si>
  <si>
    <t>Cambio en el objetivo</t>
  </si>
  <si>
    <t>Sobrino/a</t>
  </si>
  <si>
    <t>Tío/a</t>
  </si>
  <si>
    <t>Primo/a</t>
  </si>
  <si>
    <t>Abuelo/a</t>
  </si>
  <si>
    <t>TIPO ASESORÍA</t>
  </si>
  <si>
    <t>LOGRO OBJETIVOS</t>
  </si>
  <si>
    <t>Nieto/a</t>
  </si>
  <si>
    <t>Otro/a</t>
  </si>
  <si>
    <t>Allegado /a</t>
  </si>
  <si>
    <t>Transitorio (&lt; 1 año)</t>
  </si>
  <si>
    <t>Tutor</t>
  </si>
  <si>
    <t>cccc</t>
  </si>
  <si>
    <t>RESUMEN POR FAMILIA</t>
  </si>
  <si>
    <t xml:space="preserve">               SINTESIS ASESORÍA GRUPAL</t>
  </si>
  <si>
    <t>ASESORÍAS</t>
  </si>
  <si>
    <t>ASESORÍAS FAMILIARES</t>
  </si>
  <si>
    <t>ASESORÍAS GRUPALES</t>
  </si>
  <si>
    <t>PARTICIPACIÓN POR EDAD EN MODALIDAD FAMILIAR Y GRUPAL</t>
  </si>
  <si>
    <t>Participación en asesorías</t>
  </si>
  <si>
    <t>N° Temáticas por Subcomponente tratados en la Asesoría Familiar</t>
  </si>
  <si>
    <t>Participantes de asesorías grupales</t>
  </si>
  <si>
    <t>Antecedentes generales Asesorías grupales</t>
  </si>
  <si>
    <t>Temáticas tratadas</t>
  </si>
  <si>
    <t>Coordinaciones con instituciones públicas</t>
  </si>
  <si>
    <t>Coordinaciones con instituciones privadas</t>
  </si>
  <si>
    <t>Fam es asesorada</t>
  </si>
  <si>
    <t>Meses AF</t>
  </si>
  <si>
    <t>Concepto de habitabilidad</t>
  </si>
  <si>
    <t>Ahorro y eficiencia</t>
  </si>
  <si>
    <t>distribución de tareas domésticas</t>
  </si>
  <si>
    <t>Mantención de la viviernda y entorno</t>
  </si>
  <si>
    <t>Apropiación de la vivienda</t>
  </si>
  <si>
    <t>Plan de mejora</t>
  </si>
  <si>
    <t>Oferta pública</t>
  </si>
  <si>
    <t>Otros</t>
  </si>
  <si>
    <t>MMA</t>
  </si>
  <si>
    <t>MINVU/ SERVIU</t>
  </si>
  <si>
    <t>Cía. Bomberos</t>
  </si>
  <si>
    <t>Cía. Eléctrica</t>
  </si>
  <si>
    <t>Inst. Académicas</t>
  </si>
  <si>
    <t xml:space="preserve">Fundaciones </t>
  </si>
  <si>
    <t>Intregantes fam que participa en AG1</t>
  </si>
  <si>
    <t>Intregantes fam que participa en AG2</t>
  </si>
  <si>
    <t>Intregantes fam que participa en AG3</t>
  </si>
  <si>
    <t>Presencial / remota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</si>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</sst>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_-;\-* #,##0_-;_-* &quot;-&quot;_-;_-@_-"/>
    <numFmt numFmtId="165" formatCode="#,##0_ ;\-#,##0\ "/>
    <numFmt numFmtId="166" formatCode="[$-F400]h:mm:ss\ AM/PM"/>
    <numFmt numFmtId="167" formatCode="h:mm:ss;@"/>
  </numFmts>
  <fonts count="7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26"/>
      <color indexed="9"/>
      <name val="Calibri"/>
      <family val="2"/>
      <scheme val="minor"/>
    </font>
    <font>
      <b/>
      <sz val="20"/>
      <color theme="1" tint="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30"/>
      <color indexed="9"/>
      <name val="Calibri"/>
      <family val="2"/>
      <scheme val="minor"/>
    </font>
    <font>
      <b/>
      <sz val="22"/>
      <color theme="1" tint="0.3499862666707357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3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2"/>
      <color indexed="8"/>
      <name val="Calibri"/>
      <family val="2"/>
    </font>
    <font>
      <sz val="12"/>
      <name val="Calibri"/>
      <family val="2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36"/>
      <color rgb="FFFF0000"/>
      <name val="Calibri"/>
      <family val="2"/>
      <scheme val="minor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0"/>
      <name val="Calibri"/>
      <family val="2"/>
    </font>
    <font>
      <b/>
      <sz val="20"/>
      <color rgb="FFFF0000"/>
      <name val="Calibri"/>
      <family val="2"/>
      <scheme val="minor"/>
    </font>
    <font>
      <b/>
      <sz val="28"/>
      <color indexed="9"/>
      <name val="Calibri"/>
      <family val="2"/>
      <scheme val="minor"/>
    </font>
    <font>
      <b/>
      <sz val="24"/>
      <color indexed="9"/>
      <name val="Calibri"/>
      <family val="2"/>
    </font>
    <font>
      <b/>
      <sz val="22"/>
      <color indexed="63"/>
      <name val="Calibri"/>
      <family val="2"/>
    </font>
    <font>
      <b/>
      <sz val="24"/>
      <color indexed="63"/>
      <name val="Calibri"/>
      <family val="2"/>
    </font>
    <font>
      <b/>
      <sz val="22"/>
      <color indexed="63"/>
      <name val="Calibri"/>
      <family val="2"/>
      <scheme val="minor"/>
    </font>
    <font>
      <u/>
      <sz val="10"/>
      <color indexed="12"/>
      <name val="Arial"/>
      <family val="2"/>
    </font>
    <font>
      <b/>
      <sz val="16"/>
      <color theme="0"/>
      <name val="Calibri"/>
      <family val="2"/>
      <scheme val="minor"/>
    </font>
    <font>
      <b/>
      <sz val="12"/>
      <name val="Calibri"/>
      <family val="2"/>
    </font>
    <font>
      <sz val="8"/>
      <color rgb="FFFF0000"/>
      <name val="Calibri"/>
      <family val="2"/>
      <scheme val="minor"/>
    </font>
    <font>
      <b/>
      <sz val="24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i/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b/>
      <sz val="24"/>
      <color theme="1" tint="0.249977111117893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0"/>
      <name val="Arial"/>
      <family val="2"/>
    </font>
    <font>
      <b/>
      <sz val="28"/>
      <color theme="0"/>
      <name val="Arial"/>
      <family val="2"/>
    </font>
    <font>
      <b/>
      <sz val="9"/>
      <name val="Calibri"/>
      <family val="2"/>
    </font>
    <font>
      <sz val="9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theme="0" tint="-0.499984740745262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164" fontId="11" fillId="0" borderId="0" applyFont="0" applyFill="0" applyBorder="0" applyAlignment="0" applyProtection="0"/>
    <xf numFmtId="0" fontId="40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1" fillId="0" borderId="0"/>
  </cellStyleXfs>
  <cellXfs count="821">
    <xf numFmtId="0" fontId="0" fillId="0" borderId="0" xfId="0"/>
    <xf numFmtId="0" fontId="3" fillId="0" borderId="0" xfId="1" applyFont="1" applyAlignment="1" applyProtection="1">
      <alignment vertical="center" wrapText="1"/>
      <protection locked="0"/>
    </xf>
    <xf numFmtId="0" fontId="4" fillId="0" borderId="0" xfId="1" applyFont="1" applyAlignment="1">
      <alignment horizontal="center" vertical="center"/>
    </xf>
    <xf numFmtId="0" fontId="8" fillId="4" borderId="9" xfId="1" applyFont="1" applyFill="1" applyBorder="1" applyAlignment="1">
      <alignment horizontal="center" vertical="center"/>
    </xf>
    <xf numFmtId="0" fontId="7" fillId="2" borderId="0" xfId="1" applyFont="1" applyFill="1" applyAlignment="1">
      <alignment horizontal="center" vertical="center" textRotation="90"/>
    </xf>
    <xf numFmtId="0" fontId="8" fillId="2" borderId="0" xfId="1" applyFont="1" applyFill="1" applyAlignment="1">
      <alignment horizontal="center" vertical="center" wrapText="1"/>
    </xf>
    <xf numFmtId="0" fontId="14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10" fillId="4" borderId="12" xfId="1" applyFont="1" applyFill="1" applyBorder="1" applyAlignment="1" applyProtection="1">
      <alignment horizontal="left" vertical="center" wrapText="1"/>
      <protection locked="0"/>
    </xf>
    <xf numFmtId="0" fontId="10" fillId="4" borderId="23" xfId="1" applyFont="1" applyFill="1" applyBorder="1" applyAlignment="1">
      <alignment vertical="center"/>
    </xf>
    <xf numFmtId="0" fontId="10" fillId="4" borderId="24" xfId="1" applyFont="1" applyFill="1" applyBorder="1" applyAlignment="1">
      <alignment horizontal="center" vertical="center"/>
    </xf>
    <xf numFmtId="0" fontId="10" fillId="4" borderId="25" xfId="1" applyFont="1" applyFill="1" applyBorder="1" applyAlignment="1">
      <alignment horizontal="center" vertical="center"/>
    </xf>
    <xf numFmtId="0" fontId="9" fillId="7" borderId="8" xfId="1" applyFont="1" applyFill="1" applyBorder="1" applyAlignment="1">
      <alignment vertical="center"/>
    </xf>
    <xf numFmtId="0" fontId="10" fillId="8" borderId="8" xfId="1" applyFont="1" applyFill="1" applyBorder="1" applyAlignment="1">
      <alignment vertical="center"/>
    </xf>
    <xf numFmtId="0" fontId="4" fillId="0" borderId="0" xfId="1" applyFont="1" applyAlignment="1">
      <alignment vertical="center"/>
    </xf>
    <xf numFmtId="164" fontId="8" fillId="9" borderId="31" xfId="2" applyFont="1" applyFill="1" applyBorder="1" applyAlignment="1">
      <alignment horizontal="center" vertical="center"/>
    </xf>
    <xf numFmtId="164" fontId="8" fillId="9" borderId="21" xfId="2" applyFont="1" applyFill="1" applyBorder="1" applyAlignment="1">
      <alignment horizontal="center" vertical="center"/>
    </xf>
    <xf numFmtId="0" fontId="8" fillId="2" borderId="35" xfId="1" applyFont="1" applyFill="1" applyBorder="1" applyAlignment="1" applyProtection="1">
      <alignment vertical="center"/>
      <protection locked="0"/>
    </xf>
    <xf numFmtId="0" fontId="4" fillId="0" borderId="5" xfId="1" applyFont="1" applyBorder="1" applyAlignment="1">
      <alignment horizontal="center" vertical="center"/>
    </xf>
    <xf numFmtId="0" fontId="4" fillId="0" borderId="40" xfId="1" applyFont="1" applyBorder="1" applyAlignment="1">
      <alignment horizontal="center" vertical="center"/>
    </xf>
    <xf numFmtId="0" fontId="17" fillId="0" borderId="38" xfId="1" applyFont="1" applyBorder="1" applyAlignment="1">
      <alignment horizontal="center" vertical="center"/>
    </xf>
    <xf numFmtId="0" fontId="4" fillId="0" borderId="38" xfId="1" applyFont="1" applyBorder="1" applyAlignment="1">
      <alignment horizontal="center" vertical="center"/>
    </xf>
    <xf numFmtId="0" fontId="4" fillId="0" borderId="39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35" xfId="1" applyFont="1" applyBorder="1" applyAlignment="1">
      <alignment horizontal="center" vertical="center"/>
    </xf>
    <xf numFmtId="0" fontId="4" fillId="0" borderId="0" xfId="1" applyFont="1" applyAlignment="1" applyProtection="1">
      <alignment vertical="center"/>
      <protection locked="0"/>
    </xf>
    <xf numFmtId="17" fontId="4" fillId="0" borderId="9" xfId="1" applyNumberFormat="1" applyFont="1" applyBorder="1" applyAlignment="1" applyProtection="1">
      <alignment horizontal="center" vertical="center"/>
      <protection locked="0"/>
    </xf>
    <xf numFmtId="0" fontId="4" fillId="10" borderId="0" xfId="1" applyFont="1" applyFill="1" applyAlignment="1" applyProtection="1">
      <alignment vertical="center"/>
      <protection locked="0"/>
    </xf>
    <xf numFmtId="0" fontId="20" fillId="0" borderId="0" xfId="1" applyFont="1" applyAlignment="1">
      <alignment vertical="center"/>
    </xf>
    <xf numFmtId="0" fontId="12" fillId="0" borderId="0" xfId="1" applyFont="1" applyAlignment="1" applyProtection="1">
      <alignment vertical="center"/>
      <protection locked="0"/>
    </xf>
    <xf numFmtId="0" fontId="12" fillId="10" borderId="0" xfId="1" applyFont="1" applyFill="1" applyAlignment="1" applyProtection="1">
      <alignment vertical="center"/>
      <protection locked="0"/>
    </xf>
    <xf numFmtId="0" fontId="17" fillId="2" borderId="0" xfId="1" applyFont="1" applyFill="1" applyAlignment="1" applyProtection="1">
      <alignment horizontal="center" vertical="center"/>
      <protection locked="0"/>
    </xf>
    <xf numFmtId="0" fontId="17" fillId="2" borderId="0" xfId="1" applyFont="1" applyFill="1" applyAlignment="1" applyProtection="1">
      <alignment horizontal="center" vertical="center" wrapText="1"/>
      <protection locked="0"/>
    </xf>
    <xf numFmtId="0" fontId="21" fillId="2" borderId="0" xfId="1" applyFont="1" applyFill="1" applyAlignment="1" applyProtection="1">
      <alignment horizontal="center" vertical="center"/>
      <protection locked="0"/>
    </xf>
    <xf numFmtId="0" fontId="4" fillId="0" borderId="4" xfId="1" applyFont="1" applyBorder="1" applyAlignment="1" applyProtection="1">
      <alignment vertical="center"/>
      <protection locked="0"/>
    </xf>
    <xf numFmtId="0" fontId="22" fillId="0" borderId="5" xfId="1" applyFont="1" applyBorder="1" applyAlignment="1" applyProtection="1">
      <alignment vertical="center"/>
      <protection locked="0"/>
    </xf>
    <xf numFmtId="0" fontId="4" fillId="0" borderId="5" xfId="1" applyFont="1" applyBorder="1" applyAlignment="1" applyProtection="1">
      <alignment vertical="center"/>
      <protection locked="0"/>
    </xf>
    <xf numFmtId="0" fontId="4" fillId="0" borderId="28" xfId="1" applyFont="1" applyBorder="1" applyAlignment="1" applyProtection="1">
      <alignment vertical="center"/>
      <protection locked="0"/>
    </xf>
    <xf numFmtId="0" fontId="4" fillId="0" borderId="32" xfId="1" applyFont="1" applyBorder="1" applyAlignment="1" applyProtection="1">
      <alignment vertical="center"/>
      <protection locked="0"/>
    </xf>
    <xf numFmtId="0" fontId="4" fillId="0" borderId="9" xfId="1" applyFont="1" applyBorder="1" applyAlignment="1" applyProtection="1">
      <alignment vertical="center"/>
      <protection locked="0"/>
    </xf>
    <xf numFmtId="0" fontId="23" fillId="0" borderId="9" xfId="1" applyFont="1" applyBorder="1" applyAlignment="1" applyProtection="1">
      <alignment vertical="center"/>
      <protection locked="0"/>
    </xf>
    <xf numFmtId="0" fontId="4" fillId="0" borderId="9" xfId="1" applyFont="1" applyBorder="1" applyAlignment="1">
      <alignment vertical="center"/>
    </xf>
    <xf numFmtId="0" fontId="4" fillId="12" borderId="9" xfId="1" applyFont="1" applyFill="1" applyBorder="1" applyAlignment="1" applyProtection="1">
      <alignment vertical="center"/>
      <protection locked="0"/>
    </xf>
    <xf numFmtId="0" fontId="4" fillId="0" borderId="9" xfId="1" applyFont="1" applyBorder="1" applyAlignment="1">
      <alignment vertical="center" wrapText="1"/>
    </xf>
    <xf numFmtId="0" fontId="4" fillId="0" borderId="12" xfId="1" applyFont="1" applyBorder="1" applyAlignment="1">
      <alignment horizontal="center" vertical="center"/>
    </xf>
    <xf numFmtId="0" fontId="4" fillId="4" borderId="0" xfId="1" applyFont="1" applyFill="1" applyAlignment="1" applyProtection="1">
      <alignment vertical="center" wrapText="1"/>
      <protection locked="0"/>
    </xf>
    <xf numFmtId="0" fontId="32" fillId="0" borderId="9" xfId="1" applyFont="1" applyBorder="1" applyAlignment="1" applyProtection="1">
      <alignment vertical="center" wrapText="1"/>
      <protection locked="0"/>
    </xf>
    <xf numFmtId="0" fontId="32" fillId="0" borderId="9" xfId="1" applyFont="1" applyBorder="1" applyAlignment="1" applyProtection="1">
      <alignment horizontal="center" vertical="center" wrapText="1"/>
      <protection locked="0"/>
    </xf>
    <xf numFmtId="164" fontId="4" fillId="0" borderId="9" xfId="2" applyFont="1" applyBorder="1" applyAlignment="1">
      <alignment horizontal="center" vertical="center"/>
    </xf>
    <xf numFmtId="0" fontId="27" fillId="0" borderId="38" xfId="1" applyFont="1" applyBorder="1" applyAlignment="1">
      <alignment horizontal="center" vertical="center"/>
    </xf>
    <xf numFmtId="1" fontId="26" fillId="0" borderId="0" xfId="2" applyNumberFormat="1" applyFont="1" applyBorder="1" applyAlignment="1">
      <alignment horizontal="center" vertical="center"/>
    </xf>
    <xf numFmtId="0" fontId="4" fillId="2" borderId="6" xfId="1" applyFont="1" applyFill="1" applyBorder="1" applyAlignment="1">
      <alignment vertical="center"/>
    </xf>
    <xf numFmtId="0" fontId="4" fillId="2" borderId="0" xfId="1" applyFont="1" applyFill="1" applyAlignment="1" applyProtection="1">
      <alignment vertical="center" wrapText="1"/>
      <protection locked="0"/>
    </xf>
    <xf numFmtId="0" fontId="17" fillId="0" borderId="0" xfId="1" applyFont="1" applyAlignment="1">
      <alignment horizontal="center" vertical="center"/>
    </xf>
    <xf numFmtId="0" fontId="4" fillId="0" borderId="0" xfId="1" applyFont="1" applyAlignment="1" applyProtection="1">
      <alignment vertical="center" wrapText="1"/>
      <protection locked="0"/>
    </xf>
    <xf numFmtId="0" fontId="17" fillId="4" borderId="0" xfId="1" applyFont="1" applyFill="1" applyAlignment="1">
      <alignment vertical="center" wrapText="1"/>
    </xf>
    <xf numFmtId="0" fontId="37" fillId="4" borderId="9" xfId="1" applyFont="1" applyFill="1" applyBorder="1" applyAlignment="1">
      <alignment horizontal="center" vertical="center" wrapText="1"/>
    </xf>
    <xf numFmtId="0" fontId="37" fillId="2" borderId="9" xfId="1" applyFont="1" applyFill="1" applyBorder="1" applyAlignment="1">
      <alignment horizontal="center" vertical="center" wrapText="1"/>
    </xf>
    <xf numFmtId="0" fontId="37" fillId="4" borderId="9" xfId="1" applyFont="1" applyFill="1" applyBorder="1" applyAlignment="1">
      <alignment vertical="center" wrapText="1"/>
    </xf>
    <xf numFmtId="0" fontId="4" fillId="10" borderId="9" xfId="1" applyFont="1" applyFill="1" applyBorder="1" applyAlignment="1" applyProtection="1">
      <alignment horizontal="center" vertical="center"/>
      <protection locked="0"/>
    </xf>
    <xf numFmtId="164" fontId="4" fillId="2" borderId="9" xfId="2" applyFont="1" applyFill="1" applyBorder="1" applyAlignment="1" applyProtection="1">
      <alignment horizontal="center" vertical="center"/>
      <protection locked="0"/>
    </xf>
    <xf numFmtId="0" fontId="38" fillId="0" borderId="9" xfId="1" applyFont="1" applyBorder="1" applyAlignment="1" applyProtection="1">
      <alignment horizontal="center" vertical="center"/>
      <protection locked="0"/>
    </xf>
    <xf numFmtId="0" fontId="17" fillId="10" borderId="9" xfId="1" applyFont="1" applyFill="1" applyBorder="1" applyAlignment="1" applyProtection="1">
      <alignment vertical="center" wrapText="1"/>
      <protection locked="0"/>
    </xf>
    <xf numFmtId="0" fontId="23" fillId="0" borderId="0" xfId="1" applyFont="1" applyAlignment="1" applyProtection="1">
      <alignment vertical="center"/>
      <protection locked="0"/>
    </xf>
    <xf numFmtId="0" fontId="4" fillId="0" borderId="41" xfId="1" applyFont="1" applyBorder="1" applyAlignment="1">
      <alignment vertical="center"/>
    </xf>
    <xf numFmtId="0" fontId="4" fillId="5" borderId="9" xfId="1" applyFont="1" applyFill="1" applyBorder="1" applyAlignment="1">
      <alignment horizontal="center" vertical="center"/>
    </xf>
    <xf numFmtId="0" fontId="17" fillId="0" borderId="9" xfId="1" applyFont="1" applyBorder="1" applyAlignment="1">
      <alignment vertical="center"/>
    </xf>
    <xf numFmtId="14" fontId="4" fillId="0" borderId="9" xfId="1" applyNumberFormat="1" applyFont="1" applyBorder="1" applyAlignment="1">
      <alignment vertical="center"/>
    </xf>
    <xf numFmtId="166" fontId="4" fillId="0" borderId="9" xfId="1" applyNumberFormat="1" applyFont="1" applyBorder="1" applyAlignment="1">
      <alignment vertical="center"/>
    </xf>
    <xf numFmtId="0" fontId="4" fillId="0" borderId="31" xfId="1" applyFont="1" applyBorder="1" applyAlignment="1">
      <alignment horizontal="center" vertical="center"/>
    </xf>
    <xf numFmtId="0" fontId="4" fillId="0" borderId="21" xfId="1" applyFont="1" applyBorder="1" applyAlignment="1">
      <alignment horizontal="center" vertical="center"/>
    </xf>
    <xf numFmtId="0" fontId="32" fillId="0" borderId="0" xfId="1" applyFont="1" applyAlignment="1" applyProtection="1">
      <alignment vertical="center" wrapText="1"/>
      <protection locked="0"/>
    </xf>
    <xf numFmtId="0" fontId="33" fillId="0" borderId="9" xfId="1" applyFont="1" applyBorder="1" applyAlignment="1" applyProtection="1">
      <alignment vertical="center" wrapText="1"/>
      <protection locked="0"/>
    </xf>
    <xf numFmtId="0" fontId="4" fillId="0" borderId="10" xfId="1" applyFont="1" applyBorder="1" applyAlignment="1">
      <alignment vertical="center"/>
    </xf>
    <xf numFmtId="0" fontId="34" fillId="0" borderId="0" xfId="1" applyFont="1" applyAlignment="1">
      <alignment vertical="center" wrapText="1"/>
    </xf>
    <xf numFmtId="0" fontId="4" fillId="2" borderId="35" xfId="1" applyFont="1" applyFill="1" applyBorder="1" applyAlignment="1">
      <alignment vertical="center"/>
    </xf>
    <xf numFmtId="0" fontId="26" fillId="5" borderId="0" xfId="1" applyFont="1" applyFill="1" applyAlignment="1">
      <alignment vertical="center" wrapText="1"/>
    </xf>
    <xf numFmtId="0" fontId="4" fillId="0" borderId="4" xfId="1" applyFont="1" applyBorder="1" applyAlignment="1">
      <alignment vertical="center"/>
    </xf>
    <xf numFmtId="0" fontId="26" fillId="0" borderId="53" xfId="1" applyFont="1" applyBorder="1" applyAlignment="1">
      <alignment vertical="center"/>
    </xf>
    <xf numFmtId="0" fontId="4" fillId="0" borderId="25" xfId="1" applyFont="1" applyBorder="1" applyAlignment="1">
      <alignment vertical="center"/>
    </xf>
    <xf numFmtId="0" fontId="27" fillId="0" borderId="8" xfId="1" applyFont="1" applyBorder="1" applyAlignment="1">
      <alignment horizontal="center" vertical="center"/>
    </xf>
    <xf numFmtId="0" fontId="4" fillId="0" borderId="12" xfId="1" applyFont="1" applyBorder="1" applyAlignment="1">
      <alignment vertical="center"/>
    </xf>
    <xf numFmtId="0" fontId="4" fillId="0" borderId="28" xfId="1" applyFont="1" applyBorder="1" applyAlignment="1">
      <alignment vertical="center"/>
    </xf>
    <xf numFmtId="0" fontId="4" fillId="0" borderId="30" xfId="1" applyFont="1" applyBorder="1" applyAlignment="1">
      <alignment vertical="center"/>
    </xf>
    <xf numFmtId="0" fontId="4" fillId="0" borderId="35" xfId="1" applyFont="1" applyBorder="1" applyAlignment="1">
      <alignment vertical="center"/>
    </xf>
    <xf numFmtId="0" fontId="4" fillId="0" borderId="21" xfId="1" applyFont="1" applyBorder="1" applyAlignment="1">
      <alignment vertical="center"/>
    </xf>
    <xf numFmtId="164" fontId="4" fillId="0" borderId="8" xfId="2" applyFont="1" applyBorder="1" applyAlignment="1">
      <alignment horizontal="center" vertical="center"/>
    </xf>
    <xf numFmtId="0" fontId="27" fillId="0" borderId="37" xfId="1" applyFont="1" applyBorder="1" applyAlignment="1">
      <alignment horizontal="center" vertical="center"/>
    </xf>
    <xf numFmtId="0" fontId="4" fillId="0" borderId="24" xfId="1" applyFont="1" applyBorder="1" applyAlignment="1">
      <alignment horizontal="center" vertical="center"/>
    </xf>
    <xf numFmtId="164" fontId="4" fillId="0" borderId="40" xfId="2" applyFont="1" applyBorder="1" applyAlignment="1">
      <alignment horizontal="center" vertical="center"/>
    </xf>
    <xf numFmtId="0" fontId="4" fillId="0" borderId="37" xfId="1" applyFont="1" applyBorder="1" applyAlignment="1">
      <alignment vertical="center"/>
    </xf>
    <xf numFmtId="0" fontId="17" fillId="0" borderId="38" xfId="1" applyFont="1" applyBorder="1" applyAlignment="1">
      <alignment vertical="center"/>
    </xf>
    <xf numFmtId="164" fontId="4" fillId="0" borderId="62" xfId="2" applyFont="1" applyBorder="1" applyAlignment="1">
      <alignment horizontal="center" vertical="center"/>
    </xf>
    <xf numFmtId="0" fontId="17" fillId="0" borderId="37" xfId="1" applyFont="1" applyBorder="1" applyAlignment="1">
      <alignment vertical="center"/>
    </xf>
    <xf numFmtId="0" fontId="4" fillId="0" borderId="55" xfId="1" applyFont="1" applyBorder="1" applyAlignment="1">
      <alignment horizontal="center" vertical="center"/>
    </xf>
    <xf numFmtId="0" fontId="17" fillId="0" borderId="57" xfId="1" applyFont="1" applyBorder="1" applyAlignment="1">
      <alignment horizontal="center" vertical="center"/>
    </xf>
    <xf numFmtId="0" fontId="4" fillId="0" borderId="37" xfId="1" applyFont="1" applyBorder="1" applyAlignment="1">
      <alignment horizontal="center" vertical="center"/>
    </xf>
    <xf numFmtId="0" fontId="10" fillId="4" borderId="9" xfId="1" applyFont="1" applyFill="1" applyBorder="1" applyAlignment="1" applyProtection="1">
      <alignment vertical="center" wrapText="1"/>
      <protection locked="0"/>
    </xf>
    <xf numFmtId="0" fontId="9" fillId="14" borderId="8" xfId="1" applyFont="1" applyFill="1" applyBorder="1" applyAlignment="1">
      <alignment vertical="center"/>
    </xf>
    <xf numFmtId="0" fontId="7" fillId="14" borderId="1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2" borderId="2" xfId="1" applyFont="1" applyFill="1" applyBorder="1" applyAlignment="1">
      <alignment vertical="center"/>
    </xf>
    <xf numFmtId="0" fontId="4" fillId="2" borderId="0" xfId="1" applyFont="1" applyFill="1" applyAlignment="1">
      <alignment vertical="center"/>
    </xf>
    <xf numFmtId="0" fontId="14" fillId="2" borderId="33" xfId="1" applyFont="1" applyFill="1" applyBorder="1" applyAlignment="1" applyProtection="1">
      <alignment vertical="center" wrapText="1"/>
      <protection locked="0"/>
    </xf>
    <xf numFmtId="0" fontId="14" fillId="2" borderId="26" xfId="1" applyFont="1" applyFill="1" applyBorder="1" applyAlignment="1" applyProtection="1">
      <alignment vertical="center" wrapText="1"/>
      <protection locked="0"/>
    </xf>
    <xf numFmtId="0" fontId="14" fillId="2" borderId="5" xfId="1" applyFont="1" applyFill="1" applyBorder="1" applyAlignment="1" applyProtection="1">
      <alignment vertical="center" wrapText="1"/>
      <protection locked="0"/>
    </xf>
    <xf numFmtId="0" fontId="16" fillId="0" borderId="0" xfId="1" applyFont="1" applyAlignment="1">
      <alignment vertical="center"/>
    </xf>
    <xf numFmtId="0" fontId="4" fillId="0" borderId="5" xfId="1" applyFont="1" applyBorder="1" applyAlignment="1">
      <alignment vertical="center"/>
    </xf>
    <xf numFmtId="0" fontId="4" fillId="0" borderId="6" xfId="1" applyFont="1" applyBorder="1" applyAlignment="1">
      <alignment vertical="center"/>
    </xf>
    <xf numFmtId="0" fontId="4" fillId="0" borderId="32" xfId="1" applyFont="1" applyBorder="1" applyAlignment="1">
      <alignment vertical="center"/>
    </xf>
    <xf numFmtId="0" fontId="4" fillId="0" borderId="40" xfId="1" applyFont="1" applyBorder="1" applyAlignment="1">
      <alignment vertical="center"/>
    </xf>
    <xf numFmtId="0" fontId="4" fillId="0" borderId="36" xfId="1" applyFont="1" applyBorder="1" applyAlignment="1">
      <alignment vertical="center"/>
    </xf>
    <xf numFmtId="0" fontId="10" fillId="15" borderId="8" xfId="1" applyFont="1" applyFill="1" applyBorder="1" applyAlignment="1">
      <alignment vertical="center"/>
    </xf>
    <xf numFmtId="0" fontId="10" fillId="16" borderId="8" xfId="1" applyFont="1" applyFill="1" applyBorder="1" applyAlignment="1">
      <alignment vertical="center"/>
    </xf>
    <xf numFmtId="0" fontId="8" fillId="0" borderId="12" xfId="1" applyFont="1" applyBorder="1" applyAlignment="1">
      <alignment horizontal="center" vertical="center" wrapText="1"/>
    </xf>
    <xf numFmtId="0" fontId="13" fillId="0" borderId="21" xfId="1" applyFont="1" applyBorder="1" applyAlignment="1">
      <alignment vertical="center" wrapText="1"/>
    </xf>
    <xf numFmtId="0" fontId="4" fillId="0" borderId="51" xfId="1" applyFont="1" applyBorder="1" applyAlignment="1">
      <alignment horizontal="center" vertical="center"/>
    </xf>
    <xf numFmtId="0" fontId="4" fillId="0" borderId="52" xfId="1" applyFont="1" applyBorder="1" applyAlignment="1">
      <alignment horizontal="center" vertical="center"/>
    </xf>
    <xf numFmtId="164" fontId="8" fillId="13" borderId="17" xfId="2" applyFont="1" applyFill="1" applyBorder="1" applyAlignment="1" applyProtection="1">
      <alignment vertical="center"/>
      <protection locked="0"/>
    </xf>
    <xf numFmtId="164" fontId="12" fillId="9" borderId="9" xfId="2" applyFont="1" applyFill="1" applyBorder="1" applyAlignment="1">
      <alignment horizontal="center" vertical="center"/>
    </xf>
    <xf numFmtId="164" fontId="12" fillId="9" borderId="12" xfId="2" applyFont="1" applyFill="1" applyBorder="1" applyAlignment="1">
      <alignment horizontal="center" vertical="center"/>
    </xf>
    <xf numFmtId="1" fontId="8" fillId="9" borderId="12" xfId="1" applyNumberFormat="1" applyFont="1" applyFill="1" applyBorder="1" applyAlignment="1">
      <alignment horizontal="center" vertical="center" wrapText="1"/>
    </xf>
    <xf numFmtId="0" fontId="8" fillId="9" borderId="12" xfId="1" applyFont="1" applyFill="1" applyBorder="1" applyAlignment="1">
      <alignment horizontal="center" vertical="center" wrapText="1"/>
    </xf>
    <xf numFmtId="0" fontId="8" fillId="9" borderId="12" xfId="1" applyFont="1" applyFill="1" applyBorder="1" applyAlignment="1">
      <alignment horizontal="center" vertical="center"/>
    </xf>
    <xf numFmtId="0" fontId="12" fillId="9" borderId="12" xfId="1" applyFont="1" applyFill="1" applyBorder="1" applyAlignment="1">
      <alignment horizontal="center" vertical="center"/>
    </xf>
    <xf numFmtId="0" fontId="8" fillId="9" borderId="21" xfId="1" applyFont="1" applyFill="1" applyBorder="1" applyAlignment="1">
      <alignment horizontal="center" vertical="center"/>
    </xf>
    <xf numFmtId="1" fontId="12" fillId="9" borderId="12" xfId="2" applyNumberFormat="1" applyFont="1" applyFill="1" applyBorder="1" applyAlignment="1" applyProtection="1">
      <alignment horizontal="center" vertical="center"/>
      <protection locked="0"/>
    </xf>
    <xf numFmtId="0" fontId="8" fillId="2" borderId="35" xfId="1" applyFont="1" applyFill="1" applyBorder="1" applyAlignment="1" applyProtection="1">
      <alignment horizontal="center" vertical="center"/>
      <protection locked="0"/>
    </xf>
    <xf numFmtId="0" fontId="25" fillId="3" borderId="0" xfId="1" applyFont="1" applyFill="1" applyAlignment="1">
      <alignment horizontal="center" vertical="center"/>
    </xf>
    <xf numFmtId="0" fontId="12" fillId="10" borderId="35" xfId="1" applyFont="1" applyFill="1" applyBorder="1" applyAlignment="1" applyProtection="1">
      <alignment horizontal="left" vertical="top"/>
      <protection locked="0"/>
    </xf>
    <xf numFmtId="0" fontId="4" fillId="0" borderId="17" xfId="1" applyFont="1" applyBorder="1" applyAlignment="1">
      <alignment vertical="center"/>
    </xf>
    <xf numFmtId="0" fontId="12" fillId="10" borderId="0" xfId="1" applyFont="1" applyFill="1" applyAlignment="1" applyProtection="1">
      <alignment horizontal="left" vertical="top"/>
      <protection locked="0"/>
    </xf>
    <xf numFmtId="0" fontId="4" fillId="2" borderId="0" xfId="1" applyFont="1" applyFill="1" applyAlignment="1" applyProtection="1">
      <alignment horizontal="center" vertical="center"/>
      <protection locked="0"/>
    </xf>
    <xf numFmtId="0" fontId="4" fillId="2" borderId="9" xfId="1" applyFont="1" applyFill="1" applyBorder="1" applyAlignment="1" applyProtection="1">
      <alignment vertical="center"/>
      <protection locked="0"/>
    </xf>
    <xf numFmtId="0" fontId="17" fillId="2" borderId="9" xfId="1" applyFont="1" applyFill="1" applyBorder="1" applyAlignment="1" applyProtection="1">
      <alignment vertical="center"/>
      <protection locked="0"/>
    </xf>
    <xf numFmtId="0" fontId="12" fillId="0" borderId="0" xfId="1" applyFont="1" applyAlignment="1">
      <alignment vertical="center"/>
    </xf>
    <xf numFmtId="0" fontId="8" fillId="4" borderId="12" xfId="1" applyFont="1" applyFill="1" applyBorder="1" applyAlignment="1">
      <alignment horizontal="center" vertical="center" wrapText="1"/>
    </xf>
    <xf numFmtId="0" fontId="10" fillId="13" borderId="9" xfId="1" applyFont="1" applyFill="1" applyBorder="1" applyAlignment="1">
      <alignment vertical="center" wrapText="1"/>
    </xf>
    <xf numFmtId="0" fontId="10" fillId="13" borderId="9" xfId="1" applyFont="1" applyFill="1" applyBorder="1" applyAlignment="1">
      <alignment vertical="center"/>
    </xf>
    <xf numFmtId="0" fontId="12" fillId="0" borderId="9" xfId="1" applyFont="1" applyBorder="1" applyAlignment="1" applyProtection="1">
      <alignment horizontal="center" vertical="center"/>
      <protection locked="0"/>
    </xf>
    <xf numFmtId="0" fontId="17" fillId="2" borderId="5" xfId="1" applyFont="1" applyFill="1" applyBorder="1" applyAlignment="1" applyProtection="1">
      <alignment horizontal="center" vertical="center"/>
      <protection locked="0"/>
    </xf>
    <xf numFmtId="0" fontId="17" fillId="2" borderId="6" xfId="1" applyFont="1" applyFill="1" applyBorder="1" applyAlignment="1" applyProtection="1">
      <alignment horizontal="center" vertical="center"/>
      <protection locked="0"/>
    </xf>
    <xf numFmtId="0" fontId="17" fillId="2" borderId="32" xfId="1" applyFont="1" applyFill="1" applyBorder="1" applyAlignment="1" applyProtection="1">
      <alignment horizontal="center" vertical="center"/>
      <protection locked="0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7" fillId="0" borderId="0" xfId="1" applyFont="1" applyAlignment="1">
      <alignment vertical="center"/>
    </xf>
    <xf numFmtId="0" fontId="17" fillId="0" borderId="28" xfId="1" applyFont="1" applyBorder="1" applyAlignment="1">
      <alignment vertical="center"/>
    </xf>
    <xf numFmtId="0" fontId="17" fillId="0" borderId="32" xfId="1" applyFont="1" applyBorder="1" applyAlignment="1">
      <alignment vertical="center"/>
    </xf>
    <xf numFmtId="0" fontId="43" fillId="0" borderId="0" xfId="1" applyFont="1" applyAlignment="1">
      <alignment vertical="center"/>
    </xf>
    <xf numFmtId="0" fontId="8" fillId="10" borderId="4" xfId="1" applyFont="1" applyFill="1" applyBorder="1" applyAlignment="1">
      <alignment vertical="center" wrapText="1"/>
    </xf>
    <xf numFmtId="0" fontId="8" fillId="10" borderId="5" xfId="1" applyFont="1" applyFill="1" applyBorder="1" applyAlignment="1">
      <alignment vertical="center" wrapText="1"/>
    </xf>
    <xf numFmtId="0" fontId="36" fillId="0" borderId="0" xfId="1" applyFont="1" applyAlignment="1">
      <alignment vertical="center"/>
    </xf>
    <xf numFmtId="0" fontId="17" fillId="0" borderId="8" xfId="1" applyFont="1" applyBorder="1" applyAlignment="1">
      <alignment vertical="center"/>
    </xf>
    <xf numFmtId="0" fontId="8" fillId="10" borderId="28" xfId="1" applyFont="1" applyFill="1" applyBorder="1" applyAlignment="1">
      <alignment vertical="center" wrapText="1"/>
    </xf>
    <xf numFmtId="0" fontId="8" fillId="10" borderId="0" xfId="1" applyFont="1" applyFill="1" applyAlignment="1">
      <alignment vertical="center" wrapText="1"/>
    </xf>
    <xf numFmtId="0" fontId="4" fillId="0" borderId="8" xfId="1" applyFont="1" applyBorder="1" applyAlignment="1">
      <alignment vertical="center"/>
    </xf>
    <xf numFmtId="0" fontId="4" fillId="10" borderId="9" xfId="1" applyFont="1" applyFill="1" applyBorder="1" applyAlignment="1">
      <alignment vertical="center"/>
    </xf>
    <xf numFmtId="0" fontId="4" fillId="10" borderId="8" xfId="1" applyFont="1" applyFill="1" applyBorder="1" applyAlignment="1">
      <alignment vertical="center"/>
    </xf>
    <xf numFmtId="0" fontId="4" fillId="10" borderId="0" xfId="1" applyFont="1" applyFill="1" applyAlignment="1">
      <alignment vertical="center"/>
    </xf>
    <xf numFmtId="49" fontId="10" fillId="10" borderId="28" xfId="1" applyNumberFormat="1" applyFont="1" applyFill="1" applyBorder="1" applyAlignment="1">
      <alignment horizontal="left" vertical="center"/>
    </xf>
    <xf numFmtId="49" fontId="10" fillId="10" borderId="0" xfId="1" applyNumberFormat="1" applyFont="1" applyFill="1" applyAlignment="1">
      <alignment horizontal="center" vertical="center"/>
    </xf>
    <xf numFmtId="49" fontId="12" fillId="10" borderId="0" xfId="1" applyNumberFormat="1" applyFont="1" applyFill="1" applyAlignment="1">
      <alignment vertical="center"/>
    </xf>
    <xf numFmtId="49" fontId="12" fillId="10" borderId="32" xfId="1" applyNumberFormat="1" applyFont="1" applyFill="1" applyBorder="1" applyAlignment="1">
      <alignment vertical="center"/>
    </xf>
    <xf numFmtId="0" fontId="34" fillId="0" borderId="0" xfId="1" applyFont="1" applyAlignment="1">
      <alignment vertical="center"/>
    </xf>
    <xf numFmtId="0" fontId="8" fillId="4" borderId="23" xfId="1" applyFont="1" applyFill="1" applyBorder="1" applyAlignment="1">
      <alignment horizontal="center" vertical="center" wrapText="1"/>
    </xf>
    <xf numFmtId="0" fontId="8" fillId="4" borderId="65" xfId="1" applyFont="1" applyFill="1" applyBorder="1" applyAlignment="1">
      <alignment horizontal="center" vertical="center" wrapText="1"/>
    </xf>
    <xf numFmtId="0" fontId="12" fillId="2" borderId="62" xfId="1" applyFont="1" applyFill="1" applyBorder="1" applyAlignment="1">
      <alignment vertical="center"/>
    </xf>
    <xf numFmtId="0" fontId="12" fillId="0" borderId="9" xfId="1" applyFont="1" applyBorder="1" applyAlignment="1" applyProtection="1">
      <alignment vertical="center"/>
      <protection locked="0"/>
    </xf>
    <xf numFmtId="49" fontId="12" fillId="0" borderId="9" xfId="1" applyNumberFormat="1" applyFont="1" applyBorder="1" applyAlignment="1">
      <alignment vertical="center"/>
    </xf>
    <xf numFmtId="0" fontId="49" fillId="0" borderId="12" xfId="4" applyBorder="1" applyAlignment="1" applyProtection="1">
      <alignment vertical="center"/>
    </xf>
    <xf numFmtId="0" fontId="12" fillId="2" borderId="40" xfId="1" applyFont="1" applyFill="1" applyBorder="1" applyAlignment="1" applyProtection="1">
      <alignment vertical="center"/>
      <protection locked="0"/>
    </xf>
    <xf numFmtId="0" fontId="12" fillId="0" borderId="12" xfId="1" applyFont="1" applyBorder="1" applyAlignment="1">
      <alignment vertical="center"/>
    </xf>
    <xf numFmtId="0" fontId="12" fillId="2" borderId="9" xfId="1" applyFont="1" applyFill="1" applyBorder="1" applyAlignment="1" applyProtection="1">
      <alignment vertical="center"/>
      <protection locked="0"/>
    </xf>
    <xf numFmtId="0" fontId="12" fillId="2" borderId="12" xfId="1" applyFont="1" applyFill="1" applyBorder="1" applyAlignment="1">
      <alignment vertical="center"/>
    </xf>
    <xf numFmtId="0" fontId="52" fillId="3" borderId="0" xfId="1" applyFont="1" applyFill="1" applyAlignment="1">
      <alignment vertical="center"/>
    </xf>
    <xf numFmtId="0" fontId="12" fillId="2" borderId="66" xfId="1" applyFont="1" applyFill="1" applyBorder="1" applyAlignment="1">
      <alignment vertical="center"/>
    </xf>
    <xf numFmtId="0" fontId="12" fillId="2" borderId="67" xfId="1" applyFont="1" applyFill="1" applyBorder="1" applyAlignment="1" applyProtection="1">
      <alignment vertical="center"/>
      <protection locked="0"/>
    </xf>
    <xf numFmtId="0" fontId="12" fillId="0" borderId="31" xfId="1" applyFont="1" applyBorder="1" applyAlignment="1" applyProtection="1">
      <alignment vertical="center"/>
      <protection locked="0"/>
    </xf>
    <xf numFmtId="0" fontId="49" fillId="0" borderId="21" xfId="4" applyBorder="1" applyAlignment="1" applyProtection="1">
      <alignment vertical="center"/>
    </xf>
    <xf numFmtId="0" fontId="12" fillId="10" borderId="30" xfId="1" applyFont="1" applyFill="1" applyBorder="1" applyAlignment="1">
      <alignment vertical="center"/>
    </xf>
    <xf numFmtId="0" fontId="12" fillId="10" borderId="35" xfId="1" applyFont="1" applyFill="1" applyBorder="1" applyAlignment="1" applyProtection="1">
      <alignment horizontal="center" vertical="center"/>
      <protection locked="0"/>
    </xf>
    <xf numFmtId="0" fontId="10" fillId="10" borderId="35" xfId="1" applyFont="1" applyFill="1" applyBorder="1" applyAlignment="1" applyProtection="1">
      <alignment horizontal="right" vertical="center"/>
      <protection locked="0"/>
    </xf>
    <xf numFmtId="0" fontId="10" fillId="10" borderId="0" xfId="1" applyFont="1" applyFill="1" applyAlignment="1" applyProtection="1">
      <alignment horizontal="right" vertical="center"/>
      <protection locked="0"/>
    </xf>
    <xf numFmtId="0" fontId="54" fillId="0" borderId="0" xfId="1" applyFont="1" applyAlignment="1">
      <alignment vertical="center"/>
    </xf>
    <xf numFmtId="165" fontId="10" fillId="5" borderId="18" xfId="2" applyNumberFormat="1" applyFont="1" applyFill="1" applyBorder="1" applyAlignment="1">
      <alignment horizontal="center" vertical="center"/>
    </xf>
    <xf numFmtId="1" fontId="4" fillId="0" borderId="12" xfId="2" applyNumberFormat="1" applyFont="1" applyBorder="1" applyAlignment="1">
      <alignment horizontal="center" vertical="center"/>
    </xf>
    <xf numFmtId="0" fontId="4" fillId="0" borderId="44" xfId="1" applyFont="1" applyBorder="1" applyAlignment="1">
      <alignment horizontal="center" vertical="center"/>
    </xf>
    <xf numFmtId="166" fontId="12" fillId="0" borderId="31" xfId="1" applyNumberFormat="1" applyFont="1" applyBorder="1" applyAlignment="1">
      <alignment horizontal="center" vertical="center"/>
    </xf>
    <xf numFmtId="0" fontId="30" fillId="6" borderId="9" xfId="1" applyFont="1" applyFill="1" applyBorder="1" applyAlignment="1" applyProtection="1">
      <alignment horizontal="center" vertical="center" wrapText="1"/>
      <protection locked="0"/>
    </xf>
    <xf numFmtId="166" fontId="34" fillId="0" borderId="31" xfId="1" applyNumberFormat="1" applyFont="1" applyBorder="1" applyAlignment="1">
      <alignment horizontal="center" vertical="center"/>
    </xf>
    <xf numFmtId="14" fontId="12" fillId="0" borderId="9" xfId="1" applyNumberFormat="1" applyFont="1" applyBorder="1" applyAlignment="1">
      <alignment vertical="center"/>
    </xf>
    <xf numFmtId="0" fontId="27" fillId="0" borderId="66" xfId="1" applyFont="1" applyBorder="1" applyAlignment="1">
      <alignment vertical="center"/>
    </xf>
    <xf numFmtId="0" fontId="27" fillId="0" borderId="67" xfId="1" applyFont="1" applyBorder="1" applyAlignment="1">
      <alignment horizontal="center" vertical="center"/>
    </xf>
    <xf numFmtId="0" fontId="4" fillId="0" borderId="67" xfId="1" applyFont="1" applyBorder="1" applyAlignment="1">
      <alignment horizontal="center" vertical="center"/>
    </xf>
    <xf numFmtId="166" fontId="27" fillId="0" borderId="60" xfId="1" applyNumberFormat="1" applyFont="1" applyBorder="1" applyAlignment="1">
      <alignment vertical="center"/>
    </xf>
    <xf numFmtId="1" fontId="4" fillId="0" borderId="70" xfId="2" applyNumberFormat="1" applyFont="1" applyBorder="1" applyAlignment="1">
      <alignment horizontal="center" vertical="center"/>
    </xf>
    <xf numFmtId="0" fontId="4" fillId="0" borderId="23" xfId="1" applyFont="1" applyBorder="1" applyAlignment="1">
      <alignment vertical="center"/>
    </xf>
    <xf numFmtId="14" fontId="4" fillId="0" borderId="24" xfId="1" applyNumberFormat="1" applyFont="1" applyBorder="1" applyAlignment="1">
      <alignment vertical="center"/>
    </xf>
    <xf numFmtId="166" fontId="4" fillId="0" borderId="24" xfId="1" applyNumberFormat="1" applyFont="1" applyBorder="1" applyAlignment="1">
      <alignment vertical="center"/>
    </xf>
    <xf numFmtId="164" fontId="4" fillId="0" borderId="24" xfId="2" applyFont="1" applyBorder="1" applyAlignment="1">
      <alignment horizontal="center" vertical="center"/>
    </xf>
    <xf numFmtId="1" fontId="4" fillId="0" borderId="25" xfId="2" applyNumberFormat="1" applyFont="1" applyBorder="1" applyAlignment="1">
      <alignment horizontal="center" vertical="center"/>
    </xf>
    <xf numFmtId="14" fontId="4" fillId="0" borderId="31" xfId="1" applyNumberFormat="1" applyFont="1" applyBorder="1" applyAlignment="1">
      <alignment vertical="center"/>
    </xf>
    <xf numFmtId="166" fontId="4" fillId="0" borderId="31" xfId="1" applyNumberFormat="1" applyFont="1" applyBorder="1" applyAlignment="1">
      <alignment vertical="center"/>
    </xf>
    <xf numFmtId="1" fontId="4" fillId="0" borderId="21" xfId="2" applyNumberFormat="1" applyFont="1" applyBorder="1" applyAlignment="1">
      <alignment horizontal="center" vertical="center"/>
    </xf>
    <xf numFmtId="0" fontId="17" fillId="0" borderId="57" xfId="1" applyFont="1" applyBorder="1" applyAlignment="1">
      <alignment vertical="center"/>
    </xf>
    <xf numFmtId="0" fontId="17" fillId="0" borderId="56" xfId="1" applyFont="1" applyBorder="1" applyAlignment="1">
      <alignment vertical="center"/>
    </xf>
    <xf numFmtId="0" fontId="17" fillId="0" borderId="58" xfId="1" applyFont="1" applyBorder="1" applyAlignment="1">
      <alignment vertical="center"/>
    </xf>
    <xf numFmtId="164" fontId="4" fillId="0" borderId="31" xfId="2" applyFont="1" applyBorder="1" applyAlignment="1">
      <alignment horizontal="center" vertical="center"/>
    </xf>
    <xf numFmtId="0" fontId="17" fillId="0" borderId="66" xfId="1" applyFont="1" applyBorder="1" applyAlignment="1">
      <alignment horizontal="center" vertical="center"/>
    </xf>
    <xf numFmtId="0" fontId="17" fillId="0" borderId="67" xfId="1" applyFont="1" applyBorder="1" applyAlignment="1">
      <alignment horizontal="center" vertical="center"/>
    </xf>
    <xf numFmtId="0" fontId="17" fillId="0" borderId="70" xfId="1" applyFont="1" applyBorder="1" applyAlignment="1">
      <alignment horizontal="center" vertical="center"/>
    </xf>
    <xf numFmtId="0" fontId="17" fillId="4" borderId="66" xfId="1" applyFont="1" applyFill="1" applyBorder="1" applyAlignment="1">
      <alignment horizontal="center" vertical="center" wrapText="1"/>
    </xf>
    <xf numFmtId="0" fontId="17" fillId="4" borderId="70" xfId="1" applyFont="1" applyFill="1" applyBorder="1" applyAlignment="1" applyProtection="1">
      <alignment horizontal="center" vertical="center" wrapText="1"/>
      <protection locked="0"/>
    </xf>
    <xf numFmtId="0" fontId="17" fillId="4" borderId="66" xfId="1" applyFont="1" applyFill="1" applyBorder="1" applyAlignment="1" applyProtection="1">
      <alignment horizontal="center" vertical="center" wrapText="1"/>
      <protection locked="0"/>
    </xf>
    <xf numFmtId="0" fontId="17" fillId="4" borderId="67" xfId="1" applyFont="1" applyFill="1" applyBorder="1" applyAlignment="1" applyProtection="1">
      <alignment horizontal="center" vertical="center" wrapText="1"/>
      <protection locked="0"/>
    </xf>
    <xf numFmtId="0" fontId="17" fillId="0" borderId="66" xfId="1" applyFont="1" applyBorder="1" applyAlignment="1">
      <alignment horizontal="center" vertical="center" wrapText="1"/>
    </xf>
    <xf numFmtId="0" fontId="17" fillId="0" borderId="67" xfId="1" applyFont="1" applyBorder="1" applyAlignment="1">
      <alignment horizontal="center" vertical="center" wrapText="1"/>
    </xf>
    <xf numFmtId="0" fontId="17" fillId="0" borderId="70" xfId="1" applyFont="1" applyBorder="1" applyAlignment="1">
      <alignment horizontal="center" vertical="center" wrapText="1"/>
    </xf>
    <xf numFmtId="0" fontId="17" fillId="0" borderId="37" xfId="1" applyFont="1" applyBorder="1" applyAlignment="1">
      <alignment horizontal="center" vertical="center"/>
    </xf>
    <xf numFmtId="0" fontId="17" fillId="0" borderId="39" xfId="1" applyFont="1" applyBorder="1" applyAlignment="1">
      <alignment horizontal="center" vertical="center"/>
    </xf>
    <xf numFmtId="0" fontId="4" fillId="0" borderId="37" xfId="1" applyFont="1" applyBorder="1" applyAlignment="1">
      <alignment horizontal="center" vertical="center" wrapText="1"/>
    </xf>
    <xf numFmtId="0" fontId="4" fillId="0" borderId="38" xfId="1" applyFont="1" applyBorder="1" applyAlignment="1">
      <alignment horizontal="center" vertical="center" wrapText="1"/>
    </xf>
    <xf numFmtId="0" fontId="17" fillId="0" borderId="0" xfId="1" applyFont="1" applyAlignment="1" applyProtection="1">
      <alignment vertical="center"/>
      <protection locked="0"/>
    </xf>
    <xf numFmtId="0" fontId="17" fillId="0" borderId="9" xfId="1" applyFont="1" applyBorder="1" applyAlignment="1" applyProtection="1">
      <alignment vertical="center"/>
      <protection locked="0"/>
    </xf>
    <xf numFmtId="0" fontId="17" fillId="0" borderId="5" xfId="1" applyFont="1" applyBorder="1" applyAlignment="1" applyProtection="1">
      <alignment vertical="center"/>
      <protection locked="0"/>
    </xf>
    <xf numFmtId="0" fontId="17" fillId="2" borderId="5" xfId="1" applyFont="1" applyFill="1" applyBorder="1" applyAlignment="1" applyProtection="1">
      <alignment vertical="center" wrapText="1"/>
      <protection locked="0"/>
    </xf>
    <xf numFmtId="0" fontId="4" fillId="10" borderId="5" xfId="1" applyFont="1" applyFill="1" applyBorder="1" applyAlignment="1" applyProtection="1">
      <alignment vertical="center"/>
      <protection locked="0"/>
    </xf>
    <xf numFmtId="0" fontId="12" fillId="0" borderId="35" xfId="1" applyFont="1" applyBorder="1" applyAlignment="1" applyProtection="1">
      <alignment vertical="center"/>
      <protection locked="0"/>
    </xf>
    <xf numFmtId="0" fontId="12" fillId="0" borderId="36" xfId="1" applyFont="1" applyBorder="1" applyAlignment="1" applyProtection="1">
      <alignment vertical="center"/>
      <protection locked="0"/>
    </xf>
    <xf numFmtId="0" fontId="12" fillId="0" borderId="30" xfId="1" applyFont="1" applyBorder="1" applyAlignment="1" applyProtection="1">
      <alignment vertical="center"/>
      <protection locked="0"/>
    </xf>
    <xf numFmtId="17" fontId="4" fillId="0" borderId="40" xfId="1" applyNumberFormat="1" applyFont="1" applyBorder="1" applyAlignment="1">
      <alignment horizontal="center" vertical="center"/>
    </xf>
    <xf numFmtId="1" fontId="4" fillId="0" borderId="38" xfId="1" applyNumberFormat="1" applyFont="1" applyBorder="1" applyAlignment="1">
      <alignment horizontal="center" vertical="center"/>
    </xf>
    <xf numFmtId="0" fontId="39" fillId="0" borderId="0" xfId="1" applyFont="1" applyAlignment="1">
      <alignment vertical="center" textRotation="90"/>
    </xf>
    <xf numFmtId="0" fontId="4" fillId="5" borderId="8" xfId="1" applyFont="1" applyFill="1" applyBorder="1" applyAlignment="1">
      <alignment horizontal="center" vertical="center"/>
    </xf>
    <xf numFmtId="0" fontId="4" fillId="5" borderId="17" xfId="1" applyFont="1" applyFill="1" applyBorder="1" applyAlignment="1">
      <alignment horizontal="center" vertical="center"/>
    </xf>
    <xf numFmtId="0" fontId="4" fillId="0" borderId="62" xfId="1" applyFont="1" applyBorder="1" applyAlignment="1">
      <alignment horizontal="center" vertical="center"/>
    </xf>
    <xf numFmtId="0" fontId="17" fillId="4" borderId="38" xfId="1" applyFont="1" applyFill="1" applyBorder="1" applyAlignment="1">
      <alignment horizontal="center" vertical="center" wrapText="1"/>
    </xf>
    <xf numFmtId="0" fontId="17" fillId="4" borderId="38" xfId="1" applyFont="1" applyFill="1" applyBorder="1" applyAlignment="1" applyProtection="1">
      <alignment horizontal="center" vertical="center" wrapText="1"/>
      <protection locked="0"/>
    </xf>
    <xf numFmtId="0" fontId="17" fillId="4" borderId="51" xfId="1" applyFont="1" applyFill="1" applyBorder="1" applyAlignment="1" applyProtection="1">
      <alignment horizontal="center" vertical="center" wrapText="1"/>
      <protection locked="0"/>
    </xf>
    <xf numFmtId="0" fontId="17" fillId="4" borderId="37" xfId="1" applyFont="1" applyFill="1" applyBorder="1" applyAlignment="1" applyProtection="1">
      <alignment horizontal="center" vertical="center" wrapText="1"/>
      <protection locked="0"/>
    </xf>
    <xf numFmtId="0" fontId="17" fillId="4" borderId="39" xfId="1" applyFont="1" applyFill="1" applyBorder="1" applyAlignment="1" applyProtection="1">
      <alignment horizontal="center" vertical="center" wrapText="1"/>
      <protection locked="0"/>
    </xf>
    <xf numFmtId="0" fontId="17" fillId="0" borderId="52" xfId="1" applyFont="1" applyBorder="1" applyAlignment="1">
      <alignment horizontal="center" vertical="center"/>
    </xf>
    <xf numFmtId="0" fontId="17" fillId="0" borderId="51" xfId="1" applyFont="1" applyBorder="1" applyAlignment="1">
      <alignment horizontal="center" vertical="center"/>
    </xf>
    <xf numFmtId="0" fontId="17" fillId="0" borderId="37" xfId="1" applyFont="1" applyBorder="1" applyAlignment="1">
      <alignment horizontal="center" vertical="center" wrapText="1"/>
    </xf>
    <xf numFmtId="0" fontId="17" fillId="0" borderId="38" xfId="1" applyFont="1" applyBorder="1" applyAlignment="1">
      <alignment horizontal="center" vertical="center" wrapText="1"/>
    </xf>
    <xf numFmtId="0" fontId="17" fillId="0" borderId="39" xfId="1" applyFont="1" applyBorder="1" applyAlignment="1">
      <alignment horizontal="center" vertical="center" wrapText="1"/>
    </xf>
    <xf numFmtId="0" fontId="4" fillId="0" borderId="9" xfId="1" applyFont="1" applyBorder="1" applyAlignment="1" applyProtection="1">
      <alignment horizontal="center" vertical="center"/>
      <protection locked="0"/>
    </xf>
    <xf numFmtId="0" fontId="4" fillId="0" borderId="9" xfId="1" applyFont="1" applyBorder="1" applyAlignment="1">
      <alignment horizontal="left" vertical="center"/>
    </xf>
    <xf numFmtId="0" fontId="29" fillId="16" borderId="9" xfId="1" applyFont="1" applyFill="1" applyBorder="1" applyAlignment="1">
      <alignment horizontal="center" vertical="center" wrapText="1"/>
    </xf>
    <xf numFmtId="0" fontId="1" fillId="7" borderId="9" xfId="1" applyFont="1" applyFill="1" applyBorder="1" applyAlignment="1">
      <alignment horizontal="center" vertical="center" wrapText="1"/>
    </xf>
    <xf numFmtId="0" fontId="29" fillId="8" borderId="9" xfId="1" applyFont="1" applyFill="1" applyBorder="1" applyAlignment="1">
      <alignment horizontal="center" vertical="center" wrapText="1"/>
    </xf>
    <xf numFmtId="0" fontId="17" fillId="0" borderId="57" xfId="1" applyFont="1" applyBorder="1" applyAlignment="1">
      <alignment vertical="center" wrapText="1"/>
    </xf>
    <xf numFmtId="0" fontId="4" fillId="5" borderId="23" xfId="1" applyFont="1" applyFill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17" fillId="0" borderId="56" xfId="1" applyFont="1" applyBorder="1" applyAlignment="1">
      <alignment vertical="center" wrapText="1"/>
    </xf>
    <xf numFmtId="0" fontId="17" fillId="0" borderId="58" xfId="1" applyFont="1" applyBorder="1" applyAlignment="1">
      <alignment vertical="center" wrapText="1"/>
    </xf>
    <xf numFmtId="0" fontId="4" fillId="0" borderId="8" xfId="1" applyFont="1" applyBorder="1" applyAlignment="1">
      <alignment horizontal="center" vertical="center"/>
    </xf>
    <xf numFmtId="0" fontId="17" fillId="0" borderId="17" xfId="1" applyFont="1" applyBorder="1" applyAlignment="1">
      <alignment horizontal="center" vertical="center"/>
    </xf>
    <xf numFmtId="0" fontId="17" fillId="0" borderId="31" xfId="1" applyFont="1" applyBorder="1" applyAlignment="1">
      <alignment horizontal="center" vertical="center"/>
    </xf>
    <xf numFmtId="0" fontId="17" fillId="0" borderId="21" xfId="1" applyFont="1" applyBorder="1" applyAlignment="1">
      <alignment horizontal="center" vertical="center"/>
    </xf>
    <xf numFmtId="164" fontId="4" fillId="0" borderId="44" xfId="2" applyFont="1" applyBorder="1" applyAlignment="1">
      <alignment horizontal="center" vertical="center"/>
    </xf>
    <xf numFmtId="164" fontId="4" fillId="0" borderId="10" xfId="2" applyFont="1" applyBorder="1" applyAlignment="1">
      <alignment horizontal="center" vertical="center"/>
    </xf>
    <xf numFmtId="0" fontId="27" fillId="0" borderId="51" xfId="1" applyFont="1" applyBorder="1" applyAlignment="1">
      <alignment horizontal="center" vertical="center"/>
    </xf>
    <xf numFmtId="0" fontId="4" fillId="0" borderId="38" xfId="1" applyFont="1" applyBorder="1" applyAlignment="1">
      <alignment vertical="center"/>
    </xf>
    <xf numFmtId="0" fontId="17" fillId="0" borderId="51" xfId="1" applyFont="1" applyBorder="1" applyAlignment="1">
      <alignment vertical="center"/>
    </xf>
    <xf numFmtId="0" fontId="4" fillId="0" borderId="72" xfId="1" applyFont="1" applyBorder="1" applyAlignment="1">
      <alignment vertical="center"/>
    </xf>
    <xf numFmtId="0" fontId="56" fillId="0" borderId="9" xfId="1" applyFont="1" applyBorder="1" applyAlignment="1" applyProtection="1">
      <alignment vertical="center" wrapText="1"/>
      <protection locked="0"/>
    </xf>
    <xf numFmtId="0" fontId="56" fillId="0" borderId="9" xfId="1" applyFont="1" applyBorder="1" applyAlignment="1">
      <alignment vertical="center" wrapText="1"/>
    </xf>
    <xf numFmtId="0" fontId="4" fillId="0" borderId="11" xfId="1" applyFont="1" applyBorder="1" applyAlignment="1">
      <alignment horizontal="center" vertical="center"/>
    </xf>
    <xf numFmtId="0" fontId="56" fillId="0" borderId="24" xfId="1" applyFont="1" applyBorder="1" applyAlignment="1" applyProtection="1">
      <alignment vertical="center" wrapText="1"/>
      <protection locked="0"/>
    </xf>
    <xf numFmtId="0" fontId="4" fillId="0" borderId="74" xfId="1" applyFont="1" applyBorder="1" applyAlignment="1">
      <alignment horizontal="center" vertical="center"/>
    </xf>
    <xf numFmtId="0" fontId="4" fillId="0" borderId="20" xfId="1" applyFont="1" applyBorder="1" applyAlignment="1">
      <alignment horizontal="center" vertical="center"/>
    </xf>
    <xf numFmtId="0" fontId="4" fillId="0" borderId="48" xfId="1" applyFont="1" applyBorder="1" applyAlignment="1">
      <alignment horizontal="center" vertical="center"/>
    </xf>
    <xf numFmtId="0" fontId="4" fillId="0" borderId="51" xfId="1" applyFont="1" applyBorder="1" applyAlignment="1">
      <alignment horizontal="center" vertical="center" wrapText="1"/>
    </xf>
    <xf numFmtId="0" fontId="56" fillId="0" borderId="57" xfId="1" applyFont="1" applyBorder="1" applyAlignment="1" applyProtection="1">
      <alignment vertical="center" wrapText="1"/>
      <protection locked="0"/>
    </xf>
    <xf numFmtId="0" fontId="56" fillId="0" borderId="58" xfId="1" applyFont="1" applyBorder="1" applyAlignment="1">
      <alignment vertical="center" wrapText="1"/>
    </xf>
    <xf numFmtId="0" fontId="56" fillId="0" borderId="53" xfId="1" applyFont="1" applyBorder="1" applyAlignment="1">
      <alignment vertical="center" wrapText="1"/>
    </xf>
    <xf numFmtId="0" fontId="4" fillId="0" borderId="45" xfId="1" applyFont="1" applyBorder="1" applyAlignment="1">
      <alignment horizontal="center" vertical="center"/>
    </xf>
    <xf numFmtId="0" fontId="56" fillId="4" borderId="41" xfId="1" applyFont="1" applyFill="1" applyBorder="1" applyAlignment="1">
      <alignment horizontal="center" vertical="center" wrapText="1"/>
    </xf>
    <xf numFmtId="0" fontId="4" fillId="0" borderId="41" xfId="1" applyFont="1" applyBorder="1" applyAlignment="1">
      <alignment horizontal="center" vertical="center"/>
    </xf>
    <xf numFmtId="0" fontId="56" fillId="0" borderId="41" xfId="1" applyFont="1" applyBorder="1" applyAlignment="1">
      <alignment vertical="center" wrapText="1"/>
    </xf>
    <xf numFmtId="0" fontId="56" fillId="2" borderId="9" xfId="1" applyFont="1" applyFill="1" applyBorder="1" applyAlignment="1" applyProtection="1">
      <alignment vertical="center" wrapText="1"/>
      <protection locked="0"/>
    </xf>
    <xf numFmtId="0" fontId="56" fillId="2" borderId="0" xfId="1" applyFont="1" applyFill="1" applyAlignment="1" applyProtection="1">
      <alignment vertical="center" wrapText="1"/>
      <protection locked="0"/>
    </xf>
    <xf numFmtId="0" fontId="4" fillId="0" borderId="41" xfId="1" applyFont="1" applyBorder="1" applyAlignment="1">
      <alignment horizontal="left" vertical="center"/>
    </xf>
    <xf numFmtId="0" fontId="4" fillId="0" borderId="51" xfId="1" applyFont="1" applyBorder="1" applyAlignment="1">
      <alignment vertical="center"/>
    </xf>
    <xf numFmtId="0" fontId="56" fillId="4" borderId="56" xfId="1" applyFont="1" applyFill="1" applyBorder="1" applyAlignment="1">
      <alignment horizontal="center" vertical="center" wrapText="1"/>
    </xf>
    <xf numFmtId="0" fontId="56" fillId="0" borderId="57" xfId="1" applyFont="1" applyBorder="1" applyAlignment="1">
      <alignment vertical="center" wrapText="1"/>
    </xf>
    <xf numFmtId="0" fontId="56" fillId="2" borderId="57" xfId="1" applyFont="1" applyFill="1" applyBorder="1" applyAlignment="1" applyProtection="1">
      <alignment vertical="center" wrapText="1"/>
      <protection locked="0"/>
    </xf>
    <xf numFmtId="0" fontId="56" fillId="4" borderId="57" xfId="1" applyFont="1" applyFill="1" applyBorder="1" applyAlignment="1">
      <alignment horizontal="center" vertical="center" wrapText="1"/>
    </xf>
    <xf numFmtId="0" fontId="56" fillId="2" borderId="58" xfId="1" applyFont="1" applyFill="1" applyBorder="1" applyAlignment="1" applyProtection="1">
      <alignment vertical="center" wrapText="1"/>
      <protection locked="0"/>
    </xf>
    <xf numFmtId="0" fontId="4" fillId="0" borderId="53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8" xfId="1" applyFont="1" applyBorder="1" applyAlignment="1">
      <alignment horizontal="center" vertical="center"/>
    </xf>
    <xf numFmtId="0" fontId="4" fillId="0" borderId="54" xfId="1" applyFont="1" applyBorder="1" applyAlignment="1">
      <alignment horizontal="center" vertical="center"/>
    </xf>
    <xf numFmtId="0" fontId="17" fillId="0" borderId="64" xfId="1" applyFont="1" applyBorder="1" applyAlignment="1">
      <alignment vertical="center" wrapText="1"/>
    </xf>
    <xf numFmtId="0" fontId="17" fillId="0" borderId="63" xfId="1" applyFont="1" applyBorder="1" applyAlignment="1">
      <alignment vertical="center" wrapText="1"/>
    </xf>
    <xf numFmtId="0" fontId="4" fillId="0" borderId="17" xfId="1" applyFont="1" applyBorder="1" applyAlignment="1">
      <alignment horizontal="center" vertical="center"/>
    </xf>
    <xf numFmtId="0" fontId="17" fillId="0" borderId="56" xfId="1" applyFont="1" applyBorder="1" applyAlignment="1">
      <alignment horizontal="center" vertical="center" wrapText="1"/>
    </xf>
    <xf numFmtId="0" fontId="56" fillId="2" borderId="64" xfId="1" applyFont="1" applyFill="1" applyBorder="1" applyAlignment="1" applyProtection="1">
      <alignment vertical="center" wrapText="1"/>
      <protection locked="0"/>
    </xf>
    <xf numFmtId="0" fontId="4" fillId="0" borderId="1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7" fillId="0" borderId="60" xfId="1" applyFont="1" applyBorder="1" applyAlignment="1">
      <alignment horizontal="center" vertical="center"/>
    </xf>
    <xf numFmtId="0" fontId="17" fillId="0" borderId="61" xfId="1" applyFont="1" applyBorder="1" applyAlignment="1">
      <alignment horizontal="center" vertical="center"/>
    </xf>
    <xf numFmtId="0" fontId="4" fillId="0" borderId="66" xfId="1" applyFont="1" applyBorder="1" applyAlignment="1">
      <alignment vertical="center" wrapText="1"/>
    </xf>
    <xf numFmtId="166" fontId="4" fillId="0" borderId="70" xfId="1" applyNumberFormat="1" applyFont="1" applyBorder="1" applyAlignment="1">
      <alignment vertical="center"/>
    </xf>
    <xf numFmtId="0" fontId="17" fillId="0" borderId="39" xfId="1" applyFont="1" applyBorder="1" applyAlignment="1">
      <alignment vertical="center"/>
    </xf>
    <xf numFmtId="0" fontId="34" fillId="0" borderId="8" xfId="3" applyFont="1" applyBorder="1" applyAlignment="1">
      <alignment vertical="center"/>
    </xf>
    <xf numFmtId="0" fontId="40" fillId="0" borderId="9" xfId="3" applyBorder="1" applyAlignment="1">
      <alignment vertical="center"/>
    </xf>
    <xf numFmtId="0" fontId="40" fillId="0" borderId="9" xfId="3" applyBorder="1" applyAlignment="1">
      <alignment vertical="center" wrapText="1"/>
    </xf>
    <xf numFmtId="167" fontId="40" fillId="0" borderId="9" xfId="3" applyNumberFormat="1" applyBorder="1" applyAlignment="1">
      <alignment vertical="center"/>
    </xf>
    <xf numFmtId="0" fontId="40" fillId="0" borderId="40" xfId="3" applyBorder="1" applyAlignment="1">
      <alignment vertical="center"/>
    </xf>
    <xf numFmtId="0" fontId="40" fillId="0" borderId="0" xfId="3" applyAlignment="1">
      <alignment vertical="center"/>
    </xf>
    <xf numFmtId="0" fontId="58" fillId="0" borderId="0" xfId="3" applyFont="1" applyAlignment="1">
      <alignment vertical="center"/>
    </xf>
    <xf numFmtId="0" fontId="56" fillId="0" borderId="38" xfId="1" applyFont="1" applyBorder="1" applyAlignment="1" applyProtection="1">
      <alignment vertical="center" wrapText="1"/>
      <protection locked="0"/>
    </xf>
    <xf numFmtId="0" fontId="56" fillId="2" borderId="38" xfId="1" applyFont="1" applyFill="1" applyBorder="1" applyAlignment="1" applyProtection="1">
      <alignment vertical="center" wrapText="1"/>
      <protection locked="0"/>
    </xf>
    <xf numFmtId="0" fontId="56" fillId="4" borderId="38" xfId="1" applyFont="1" applyFill="1" applyBorder="1" applyAlignment="1">
      <alignment horizontal="center" vertical="center" wrapText="1"/>
    </xf>
    <xf numFmtId="0" fontId="56" fillId="2" borderId="39" xfId="1" applyFont="1" applyFill="1" applyBorder="1" applyAlignment="1" applyProtection="1">
      <alignment vertical="center" wrapText="1"/>
      <protection locked="0"/>
    </xf>
    <xf numFmtId="0" fontId="56" fillId="0" borderId="39" xfId="1" applyFont="1" applyBorder="1" applyAlignment="1">
      <alignment vertical="center" wrapText="1"/>
    </xf>
    <xf numFmtId="0" fontId="41" fillId="0" borderId="0" xfId="1" applyFont="1" applyAlignment="1" applyProtection="1">
      <alignment vertical="center"/>
      <protection locked="0"/>
    </xf>
    <xf numFmtId="0" fontId="64" fillId="10" borderId="9" xfId="1" applyFont="1" applyFill="1" applyBorder="1" applyAlignment="1" applyProtection="1">
      <alignment vertical="center" wrapText="1"/>
      <protection locked="0"/>
    </xf>
    <xf numFmtId="0" fontId="26" fillId="0" borderId="23" xfId="1" applyFont="1" applyBorder="1" applyAlignment="1">
      <alignment vertical="center"/>
    </xf>
    <xf numFmtId="0" fontId="26" fillId="0" borderId="8" xfId="1" applyFont="1" applyBorder="1" applyAlignment="1">
      <alignment horizontal="left" vertical="center" wrapText="1"/>
    </xf>
    <xf numFmtId="0" fontId="26" fillId="0" borderId="37" xfId="1" applyFont="1" applyBorder="1" applyAlignment="1">
      <alignment vertical="center"/>
    </xf>
    <xf numFmtId="0" fontId="26" fillId="0" borderId="23" xfId="1" applyFont="1" applyBorder="1" applyAlignment="1">
      <alignment horizontal="left" vertical="center" wrapText="1"/>
    </xf>
    <xf numFmtId="0" fontId="26" fillId="0" borderId="62" xfId="1" applyFont="1" applyBorder="1" applyAlignment="1">
      <alignment horizontal="left" vertical="center" wrapText="1"/>
    </xf>
    <xf numFmtId="0" fontId="26" fillId="0" borderId="66" xfId="1" applyFont="1" applyBorder="1" applyAlignment="1">
      <alignment horizontal="left" vertical="center" wrapText="1"/>
    </xf>
    <xf numFmtId="0" fontId="65" fillId="0" borderId="37" xfId="1" applyFont="1" applyBorder="1" applyAlignment="1">
      <alignment vertical="center" wrapText="1"/>
    </xf>
    <xf numFmtId="0" fontId="38" fillId="0" borderId="37" xfId="1" applyFont="1" applyBorder="1" applyAlignment="1">
      <alignment horizontal="center" vertical="center"/>
    </xf>
    <xf numFmtId="0" fontId="56" fillId="0" borderId="56" xfId="1" applyFont="1" applyBorder="1" applyAlignment="1" applyProtection="1">
      <alignment vertical="center" wrapText="1"/>
      <protection locked="0"/>
    </xf>
    <xf numFmtId="0" fontId="4" fillId="10" borderId="17" xfId="1" applyFont="1" applyFill="1" applyBorder="1" applyAlignment="1" applyProtection="1">
      <alignment vertical="center"/>
      <protection locked="0"/>
    </xf>
    <xf numFmtId="0" fontId="4" fillId="10" borderId="31" xfId="1" applyFont="1" applyFill="1" applyBorder="1" applyAlignment="1" applyProtection="1">
      <alignment vertical="center"/>
      <protection locked="0"/>
    </xf>
    <xf numFmtId="0" fontId="4" fillId="10" borderId="21" xfId="1" applyFont="1" applyFill="1" applyBorder="1" applyAlignment="1" applyProtection="1">
      <alignment vertical="center"/>
      <protection locked="0"/>
    </xf>
    <xf numFmtId="0" fontId="56" fillId="0" borderId="63" xfId="1" applyFont="1" applyBorder="1" applyAlignment="1" applyProtection="1">
      <alignment vertical="center" wrapText="1"/>
      <protection locked="0"/>
    </xf>
    <xf numFmtId="0" fontId="63" fillId="0" borderId="0" xfId="3" applyFont="1" applyAlignment="1" applyProtection="1">
      <alignment horizontal="center" vertical="center" wrapText="1"/>
      <protection locked="0"/>
    </xf>
    <xf numFmtId="0" fontId="29" fillId="4" borderId="9" xfId="3" applyFont="1" applyFill="1" applyBorder="1" applyAlignment="1" applyProtection="1">
      <alignment vertical="center" wrapText="1"/>
      <protection locked="0"/>
    </xf>
    <xf numFmtId="0" fontId="29" fillId="4" borderId="50" xfId="1" applyFont="1" applyFill="1" applyBorder="1" applyAlignment="1" applyProtection="1">
      <alignment horizontal="center" vertical="center" wrapText="1"/>
      <protection locked="0"/>
    </xf>
    <xf numFmtId="0" fontId="29" fillId="4" borderId="65" xfId="1" applyFont="1" applyFill="1" applyBorder="1" applyAlignment="1" applyProtection="1">
      <alignment horizontal="center" vertical="center" wrapText="1"/>
      <protection locked="0"/>
    </xf>
    <xf numFmtId="0" fontId="29" fillId="4" borderId="49" xfId="1" applyFont="1" applyFill="1" applyBorder="1" applyAlignment="1" applyProtection="1">
      <alignment horizontal="center" vertical="center" wrapText="1"/>
      <protection locked="0"/>
    </xf>
    <xf numFmtId="0" fontId="29" fillId="4" borderId="9" xfId="1" applyFont="1" applyFill="1" applyBorder="1" applyAlignment="1" applyProtection="1">
      <alignment horizontal="center" vertical="center" wrapText="1"/>
      <protection locked="0"/>
    </xf>
    <xf numFmtId="0" fontId="29" fillId="4" borderId="9" xfId="1" applyFont="1" applyFill="1" applyBorder="1" applyAlignment="1">
      <alignment horizontal="center" vertical="center" wrapText="1"/>
    </xf>
    <xf numFmtId="0" fontId="29" fillId="4" borderId="50" xfId="1" applyFont="1" applyFill="1" applyBorder="1" applyAlignment="1">
      <alignment horizontal="center" vertical="center" wrapText="1"/>
    </xf>
    <xf numFmtId="0" fontId="29" fillId="4" borderId="65" xfId="1" applyFont="1" applyFill="1" applyBorder="1" applyAlignment="1">
      <alignment horizontal="center" vertical="center" wrapText="1"/>
    </xf>
    <xf numFmtId="0" fontId="29" fillId="4" borderId="73" xfId="1" applyFont="1" applyFill="1" applyBorder="1" applyAlignment="1">
      <alignment horizontal="center" vertical="center" wrapText="1"/>
    </xf>
    <xf numFmtId="0" fontId="29" fillId="15" borderId="9" xfId="1" applyFont="1" applyFill="1" applyBorder="1" applyAlignment="1">
      <alignment horizontal="center" vertical="center" wrapText="1"/>
    </xf>
    <xf numFmtId="0" fontId="29" fillId="4" borderId="8" xfId="1" applyFont="1" applyFill="1" applyBorder="1" applyAlignment="1">
      <alignment horizontal="center" vertical="center" wrapText="1"/>
    </xf>
    <xf numFmtId="0" fontId="29" fillId="4" borderId="12" xfId="1" applyFont="1" applyFill="1" applyBorder="1" applyAlignment="1">
      <alignment horizontal="center" vertical="center" wrapText="1"/>
    </xf>
    <xf numFmtId="0" fontId="29" fillId="4" borderId="10" xfId="1" applyFont="1" applyFill="1" applyBorder="1" applyAlignment="1">
      <alignment horizontal="center" vertical="center" wrapText="1"/>
    </xf>
    <xf numFmtId="0" fontId="59" fillId="0" borderId="0" xfId="3" applyFont="1" applyAlignment="1">
      <alignment vertical="center" wrapText="1"/>
    </xf>
    <xf numFmtId="0" fontId="29" fillId="4" borderId="9" xfId="1" applyFont="1" applyFill="1" applyBorder="1" applyAlignment="1" applyProtection="1">
      <alignment vertical="center" wrapText="1"/>
      <protection locked="0"/>
    </xf>
    <xf numFmtId="0" fontId="29" fillId="4" borderId="9" xfId="1" applyFont="1" applyFill="1" applyBorder="1" applyAlignment="1">
      <alignment vertical="center" wrapText="1"/>
    </xf>
    <xf numFmtId="17" fontId="40" fillId="0" borderId="9" xfId="3" applyNumberFormat="1" applyBorder="1" applyAlignment="1">
      <alignment vertical="center"/>
    </xf>
    <xf numFmtId="0" fontId="4" fillId="10" borderId="20" xfId="1" applyFont="1" applyFill="1" applyBorder="1" applyAlignment="1" applyProtection="1">
      <alignment vertical="center"/>
      <protection locked="0"/>
    </xf>
    <xf numFmtId="0" fontId="4" fillId="10" borderId="23" xfId="1" applyFont="1" applyFill="1" applyBorder="1" applyAlignment="1" applyProtection="1">
      <alignment vertical="center"/>
      <protection locked="0"/>
    </xf>
    <xf numFmtId="0" fontId="4" fillId="10" borderId="24" xfId="1" applyFont="1" applyFill="1" applyBorder="1" applyAlignment="1" applyProtection="1">
      <alignment vertical="center"/>
      <protection locked="0"/>
    </xf>
    <xf numFmtId="0" fontId="4" fillId="10" borderId="25" xfId="1" applyFont="1" applyFill="1" applyBorder="1" applyAlignment="1" applyProtection="1">
      <alignment vertical="center"/>
      <protection locked="0"/>
    </xf>
    <xf numFmtId="0" fontId="38" fillId="0" borderId="41" xfId="1" applyFont="1" applyBorder="1" applyAlignment="1" applyProtection="1">
      <alignment horizontal="center" vertical="center"/>
      <protection locked="0"/>
    </xf>
    <xf numFmtId="0" fontId="4" fillId="0" borderId="41" xfId="1" applyFont="1" applyBorder="1" applyAlignment="1" applyProtection="1">
      <alignment horizontal="center" vertical="center"/>
      <protection locked="0"/>
    </xf>
    <xf numFmtId="0" fontId="4" fillId="10" borderId="41" xfId="1" applyFont="1" applyFill="1" applyBorder="1" applyAlignment="1" applyProtection="1">
      <alignment horizontal="center" vertical="center"/>
      <protection locked="0"/>
    </xf>
    <xf numFmtId="164" fontId="4" fillId="2" borderId="41" xfId="2" applyFont="1" applyFill="1" applyBorder="1" applyAlignment="1" applyProtection="1">
      <alignment horizontal="center" vertical="center"/>
      <protection locked="0"/>
    </xf>
    <xf numFmtId="0" fontId="10" fillId="0" borderId="37" xfId="1" applyFont="1" applyBorder="1" applyAlignment="1" applyProtection="1">
      <alignment horizontal="center" vertical="center"/>
      <protection locked="0"/>
    </xf>
    <xf numFmtId="0" fontId="10" fillId="0" borderId="38" xfId="1" applyFont="1" applyBorder="1" applyAlignment="1" applyProtection="1">
      <alignment horizontal="center" vertical="center"/>
      <protection locked="0"/>
    </xf>
    <xf numFmtId="0" fontId="10" fillId="0" borderId="39" xfId="1" applyFont="1" applyBorder="1" applyAlignment="1" applyProtection="1">
      <alignment horizontal="center" vertical="center"/>
      <protection locked="0"/>
    </xf>
    <xf numFmtId="0" fontId="66" fillId="0" borderId="0" xfId="3" applyFont="1" applyAlignment="1">
      <alignment vertical="center"/>
    </xf>
    <xf numFmtId="0" fontId="66" fillId="18" borderId="37" xfId="3" applyFont="1" applyFill="1" applyBorder="1" applyAlignment="1">
      <alignment vertical="center"/>
    </xf>
    <xf numFmtId="0" fontId="66" fillId="18" borderId="38" xfId="3" applyFont="1" applyFill="1" applyBorder="1" applyAlignment="1">
      <alignment vertical="center"/>
    </xf>
    <xf numFmtId="46" fontId="66" fillId="18" borderId="38" xfId="3" applyNumberFormat="1" applyFont="1" applyFill="1" applyBorder="1" applyAlignment="1">
      <alignment vertical="center"/>
    </xf>
    <xf numFmtId="0" fontId="40" fillId="0" borderId="0" xfId="3" applyAlignment="1">
      <alignment horizontal="left" vertical="center"/>
    </xf>
    <xf numFmtId="0" fontId="17" fillId="0" borderId="4" xfId="1" applyFont="1" applyBorder="1" applyAlignment="1">
      <alignment horizontal="center" vertical="center" wrapText="1"/>
    </xf>
    <xf numFmtId="0" fontId="4" fillId="0" borderId="75" xfId="1" applyFont="1" applyBorder="1" applyAlignment="1">
      <alignment horizontal="center" vertical="center"/>
    </xf>
    <xf numFmtId="0" fontId="4" fillId="0" borderId="76" xfId="1" applyFont="1" applyBorder="1" applyAlignment="1">
      <alignment horizontal="center" vertical="center"/>
    </xf>
    <xf numFmtId="0" fontId="1" fillId="14" borderId="9" xfId="1" applyFont="1" applyFill="1" applyBorder="1" applyAlignment="1" applyProtection="1">
      <alignment vertical="center" wrapText="1"/>
      <protection locked="0"/>
    </xf>
    <xf numFmtId="0" fontId="10" fillId="0" borderId="0" xfId="1" applyFont="1" applyAlignment="1" applyProtection="1">
      <alignment vertical="center"/>
      <protection locked="0"/>
    </xf>
    <xf numFmtId="0" fontId="10" fillId="0" borderId="0" xfId="1" applyFont="1" applyAlignment="1" applyProtection="1">
      <alignment vertical="center" wrapText="1"/>
      <protection locked="0"/>
    </xf>
    <xf numFmtId="0" fontId="12" fillId="0" borderId="0" xfId="1" applyFont="1" applyAlignment="1" applyProtection="1">
      <alignment vertical="center" wrapText="1"/>
      <protection locked="0"/>
    </xf>
    <xf numFmtId="0" fontId="12" fillId="0" borderId="0" xfId="1" applyFont="1" applyAlignment="1" applyProtection="1">
      <alignment horizontal="center" vertical="center" wrapText="1"/>
      <protection locked="0"/>
    </xf>
    <xf numFmtId="0" fontId="17" fillId="6" borderId="9" xfId="1" applyFont="1" applyFill="1" applyBorder="1" applyAlignment="1" applyProtection="1">
      <alignment vertical="center" wrapText="1"/>
      <protection locked="0"/>
    </xf>
    <xf numFmtId="0" fontId="17" fillId="6" borderId="9" xfId="1" applyFont="1" applyFill="1" applyBorder="1" applyAlignment="1" applyProtection="1">
      <alignment horizontal="center" vertical="center" wrapText="1"/>
      <protection locked="0"/>
    </xf>
    <xf numFmtId="1" fontId="8" fillId="2" borderId="0" xfId="1" applyNumberFormat="1" applyFont="1" applyFill="1" applyAlignment="1" applyProtection="1">
      <alignment horizontal="center" vertical="center" wrapText="1"/>
      <protection locked="0"/>
    </xf>
    <xf numFmtId="1" fontId="8" fillId="2" borderId="0" xfId="1" applyNumberFormat="1" applyFont="1" applyFill="1" applyAlignment="1" applyProtection="1">
      <alignment vertical="center" wrapText="1"/>
      <protection locked="0"/>
    </xf>
    <xf numFmtId="1" fontId="4" fillId="2" borderId="0" xfId="1" applyNumberFormat="1" applyFont="1" applyFill="1" applyAlignment="1">
      <alignment vertical="center"/>
    </xf>
    <xf numFmtId="0" fontId="69" fillId="0" borderId="8" xfId="0" applyFont="1" applyBorder="1" applyAlignment="1">
      <alignment horizontal="center" vertical="center"/>
    </xf>
    <xf numFmtId="0" fontId="69" fillId="0" borderId="10" xfId="0" applyFont="1" applyBorder="1" applyAlignment="1">
      <alignment vertical="center"/>
    </xf>
    <xf numFmtId="0" fontId="69" fillId="0" borderId="45" xfId="0" applyFont="1" applyBorder="1" applyAlignment="1">
      <alignment horizontal="center" vertical="center"/>
    </xf>
    <xf numFmtId="0" fontId="69" fillId="0" borderId="45" xfId="0" applyFont="1" applyBorder="1" applyAlignment="1">
      <alignment vertical="center"/>
    </xf>
    <xf numFmtId="0" fontId="69" fillId="0" borderId="74" xfId="0" applyFont="1" applyBorder="1" applyAlignment="1">
      <alignment vertical="center"/>
    </xf>
    <xf numFmtId="0" fontId="69" fillId="0" borderId="49" xfId="0" applyFont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32" xfId="0" applyFont="1" applyBorder="1" applyAlignment="1">
      <alignment vertical="center"/>
    </xf>
    <xf numFmtId="0" fontId="69" fillId="0" borderId="17" xfId="0" applyFont="1" applyBorder="1" applyAlignment="1">
      <alignment horizontal="center" vertical="center"/>
    </xf>
    <xf numFmtId="0" fontId="69" fillId="0" borderId="18" xfId="0" applyFont="1" applyBorder="1" applyAlignment="1">
      <alignment horizontal="left" vertical="center"/>
    </xf>
    <xf numFmtId="0" fontId="69" fillId="0" borderId="19" xfId="0" applyFont="1" applyBorder="1" applyAlignment="1">
      <alignment horizontal="center" vertical="center"/>
    </xf>
    <xf numFmtId="0" fontId="69" fillId="0" borderId="19" xfId="0" applyFont="1" applyBorder="1" applyAlignment="1">
      <alignment horizontal="left" vertical="center"/>
    </xf>
    <xf numFmtId="9" fontId="69" fillId="0" borderId="48" xfId="0" applyNumberFormat="1" applyFont="1" applyBorder="1" applyAlignment="1">
      <alignment horizontal="center" vertical="center"/>
    </xf>
    <xf numFmtId="0" fontId="68" fillId="0" borderId="33" xfId="0" applyFont="1" applyBorder="1" applyAlignment="1">
      <alignment horizontal="center" vertical="center"/>
    </xf>
    <xf numFmtId="0" fontId="68" fillId="0" borderId="26" xfId="0" applyFont="1" applyBorder="1" applyAlignment="1">
      <alignment horizontal="center" vertical="center"/>
    </xf>
    <xf numFmtId="0" fontId="68" fillId="0" borderId="27" xfId="0" applyFont="1" applyBorder="1" applyAlignment="1">
      <alignment horizontal="center" vertical="center"/>
    </xf>
    <xf numFmtId="0" fontId="69" fillId="0" borderId="26" xfId="0" applyFont="1" applyBorder="1" applyAlignment="1">
      <alignment horizontal="left" vertical="center"/>
    </xf>
    <xf numFmtId="0" fontId="4" fillId="0" borderId="57" xfId="1" applyFont="1" applyBorder="1" applyAlignment="1">
      <alignment horizontal="center" vertical="center"/>
    </xf>
    <xf numFmtId="0" fontId="12" fillId="2" borderId="9" xfId="1" applyFont="1" applyFill="1" applyBorder="1" applyAlignment="1" applyProtection="1">
      <alignment horizontal="center" vertical="center" wrapText="1"/>
      <protection locked="0"/>
    </xf>
    <xf numFmtId="0" fontId="4" fillId="0" borderId="23" xfId="1" applyFont="1" applyBorder="1" applyAlignment="1">
      <alignment horizontal="center" vertical="center"/>
    </xf>
    <xf numFmtId="0" fontId="34" fillId="19" borderId="9" xfId="1" applyFont="1" applyFill="1" applyBorder="1" applyAlignment="1">
      <alignment horizontal="center" vertical="center" wrapText="1"/>
    </xf>
    <xf numFmtId="0" fontId="11" fillId="0" borderId="0" xfId="5" applyAlignment="1">
      <alignment vertical="center"/>
    </xf>
    <xf numFmtId="0" fontId="58" fillId="0" borderId="0" xfId="5" applyFont="1" applyAlignment="1">
      <alignment vertical="center"/>
    </xf>
    <xf numFmtId="0" fontId="29" fillId="4" borderId="9" xfId="5" applyFont="1" applyFill="1" applyBorder="1" applyAlignment="1" applyProtection="1">
      <alignment vertical="center" wrapText="1"/>
      <protection locked="0"/>
    </xf>
    <xf numFmtId="0" fontId="59" fillId="0" borderId="0" xfId="5" applyFont="1" applyAlignment="1">
      <alignment vertical="center" wrapText="1"/>
    </xf>
    <xf numFmtId="0" fontId="34" fillId="0" borderId="8" xfId="5" applyFont="1" applyBorder="1" applyAlignment="1">
      <alignment vertical="center"/>
    </xf>
    <xf numFmtId="14" fontId="34" fillId="0" borderId="11" xfId="5" applyNumberFormat="1" applyFont="1" applyBorder="1" applyAlignment="1">
      <alignment vertical="center"/>
    </xf>
    <xf numFmtId="0" fontId="34" fillId="0" borderId="11" xfId="5" applyFont="1" applyBorder="1" applyAlignment="1">
      <alignment vertical="center"/>
    </xf>
    <xf numFmtId="0" fontId="66" fillId="18" borderId="37" xfId="5" applyFont="1" applyFill="1" applyBorder="1" applyAlignment="1">
      <alignment vertical="center"/>
    </xf>
    <xf numFmtId="0" fontId="66" fillId="18" borderId="52" xfId="5" applyFont="1" applyFill="1" applyBorder="1" applyAlignment="1">
      <alignment vertical="center"/>
    </xf>
    <xf numFmtId="0" fontId="66" fillId="0" borderId="0" xfId="5" applyFont="1" applyAlignment="1">
      <alignment vertical="center"/>
    </xf>
    <xf numFmtId="1" fontId="34" fillId="0" borderId="11" xfId="5" applyNumberFormat="1" applyFont="1" applyBorder="1" applyAlignment="1">
      <alignment vertical="center"/>
    </xf>
    <xf numFmtId="1" fontId="34" fillId="0" borderId="11" xfId="5" applyNumberFormat="1" applyFont="1" applyBorder="1" applyAlignment="1">
      <alignment vertical="center" wrapText="1"/>
    </xf>
    <xf numFmtId="14" fontId="34" fillId="19" borderId="9" xfId="1" applyNumberFormat="1" applyFont="1" applyFill="1" applyBorder="1" applyAlignment="1">
      <alignment horizontal="center" vertical="center" wrapText="1"/>
    </xf>
    <xf numFmtId="0" fontId="58" fillId="20" borderId="0" xfId="5" applyFont="1" applyFill="1" applyAlignment="1">
      <alignment vertical="center"/>
    </xf>
    <xf numFmtId="0" fontId="4" fillId="0" borderId="43" xfId="1" applyFont="1" applyBorder="1" applyAlignment="1">
      <alignment horizontal="center" vertical="center"/>
    </xf>
    <xf numFmtId="0" fontId="4" fillId="0" borderId="66" xfId="1" applyFont="1" applyBorder="1" applyAlignment="1">
      <alignment horizontal="center" vertical="center"/>
    </xf>
    <xf numFmtId="0" fontId="4" fillId="0" borderId="70" xfId="1" applyFont="1" applyBorder="1" applyAlignment="1">
      <alignment horizontal="center" vertical="center"/>
    </xf>
    <xf numFmtId="0" fontId="11" fillId="0" borderId="9" xfId="3" applyFont="1" applyBorder="1" applyAlignment="1">
      <alignment vertical="center" wrapText="1"/>
    </xf>
    <xf numFmtId="0" fontId="44" fillId="11" borderId="5" xfId="1" applyFont="1" applyFill="1" applyBorder="1" applyAlignment="1">
      <alignment horizontal="center" vertical="center" wrapText="1"/>
    </xf>
    <xf numFmtId="0" fontId="44" fillId="11" borderId="0" xfId="1" applyFont="1" applyFill="1" applyAlignment="1">
      <alignment horizontal="center" vertical="center" wrapText="1"/>
    </xf>
    <xf numFmtId="0" fontId="46" fillId="0" borderId="4" xfId="1" applyFont="1" applyBorder="1" applyAlignment="1">
      <alignment horizontal="center" vertical="center" wrapText="1"/>
    </xf>
    <xf numFmtId="0" fontId="48" fillId="0" borderId="5" xfId="1" applyFont="1" applyBorder="1" applyAlignment="1">
      <alignment horizontal="center" vertical="center" wrapText="1"/>
    </xf>
    <xf numFmtId="0" fontId="48" fillId="0" borderId="6" xfId="1" applyFont="1" applyBorder="1" applyAlignment="1">
      <alignment horizontal="center" vertical="center" wrapText="1"/>
    </xf>
    <xf numFmtId="0" fontId="48" fillId="0" borderId="28" xfId="1" applyFont="1" applyBorder="1" applyAlignment="1">
      <alignment horizontal="center" vertical="center" wrapText="1"/>
    </xf>
    <xf numFmtId="0" fontId="48" fillId="0" borderId="0" xfId="1" applyFont="1" applyAlignment="1">
      <alignment horizontal="center" vertical="center" wrapText="1"/>
    </xf>
    <xf numFmtId="0" fontId="48" fillId="0" borderId="32" xfId="1" applyFont="1" applyBorder="1" applyAlignment="1">
      <alignment horizontal="center" vertical="center" wrapText="1"/>
    </xf>
    <xf numFmtId="49" fontId="10" fillId="4" borderId="23" xfId="1" applyNumberFormat="1" applyFont="1" applyFill="1" applyBorder="1" applyAlignment="1">
      <alignment horizontal="left" vertical="center"/>
    </xf>
    <xf numFmtId="49" fontId="10" fillId="4" borderId="24" xfId="1" applyNumberFormat="1" applyFont="1" applyFill="1" applyBorder="1" applyAlignment="1">
      <alignment horizontal="left" vertical="center"/>
    </xf>
    <xf numFmtId="49" fontId="12" fillId="0" borderId="24" xfId="1" applyNumberFormat="1" applyFont="1" applyBorder="1" applyAlignment="1" applyProtection="1">
      <alignment horizontal="left" vertical="center"/>
      <protection locked="0"/>
    </xf>
    <xf numFmtId="49" fontId="12" fillId="10" borderId="24" xfId="1" applyNumberFormat="1" applyFont="1" applyFill="1" applyBorder="1" applyAlignment="1">
      <alignment horizontal="left" vertical="center"/>
    </xf>
    <xf numFmtId="49" fontId="12" fillId="10" borderId="25" xfId="1" applyNumberFormat="1" applyFont="1" applyFill="1" applyBorder="1" applyAlignment="1">
      <alignment horizontal="left" vertical="center"/>
    </xf>
    <xf numFmtId="49" fontId="10" fillId="4" borderId="8" xfId="1" applyNumberFormat="1" applyFont="1" applyFill="1" applyBorder="1" applyAlignment="1">
      <alignment horizontal="left" vertical="center"/>
    </xf>
    <xf numFmtId="49" fontId="10" fillId="4" borderId="9" xfId="1" applyNumberFormat="1" applyFont="1" applyFill="1" applyBorder="1" applyAlignment="1">
      <alignment horizontal="left" vertical="center"/>
    </xf>
    <xf numFmtId="49" fontId="12" fillId="0" borderId="9" xfId="1" applyNumberFormat="1" applyFont="1" applyBorder="1" applyAlignment="1" applyProtection="1">
      <alignment horizontal="left" vertical="center"/>
      <protection locked="0"/>
    </xf>
    <xf numFmtId="49" fontId="12" fillId="10" borderId="9" xfId="1" applyNumberFormat="1" applyFont="1" applyFill="1" applyBorder="1" applyAlignment="1">
      <alignment horizontal="left" vertical="center"/>
    </xf>
    <xf numFmtId="49" fontId="12" fillId="10" borderId="12" xfId="1" applyNumberFormat="1" applyFont="1" applyFill="1" applyBorder="1" applyAlignment="1">
      <alignment horizontal="left" vertical="center"/>
    </xf>
    <xf numFmtId="49" fontId="10" fillId="4" borderId="17" xfId="1" applyNumberFormat="1" applyFont="1" applyFill="1" applyBorder="1" applyAlignment="1">
      <alignment horizontal="left" vertical="center"/>
    </xf>
    <xf numFmtId="49" fontId="10" fillId="4" borderId="31" xfId="1" applyNumberFormat="1" applyFont="1" applyFill="1" applyBorder="1" applyAlignment="1">
      <alignment horizontal="left" vertical="center"/>
    </xf>
    <xf numFmtId="49" fontId="12" fillId="0" borderId="31" xfId="1" applyNumberFormat="1" applyFont="1" applyBorder="1" applyAlignment="1" applyProtection="1">
      <alignment horizontal="left" vertical="center"/>
      <protection locked="0"/>
    </xf>
    <xf numFmtId="49" fontId="12" fillId="10" borderId="31" xfId="1" applyNumberFormat="1" applyFont="1" applyFill="1" applyBorder="1" applyAlignment="1">
      <alignment horizontal="left" vertical="center"/>
    </xf>
    <xf numFmtId="49" fontId="12" fillId="10" borderId="21" xfId="1" applyNumberFormat="1" applyFont="1" applyFill="1" applyBorder="1" applyAlignment="1">
      <alignment horizontal="left" vertical="center"/>
    </xf>
    <xf numFmtId="0" fontId="8" fillId="4" borderId="64" xfId="1" applyFont="1" applyFill="1" applyBorder="1" applyAlignment="1">
      <alignment horizontal="center" vertical="center" wrapText="1"/>
    </xf>
    <xf numFmtId="0" fontId="8" fillId="4" borderId="5" xfId="1" applyFont="1" applyFill="1" applyBorder="1" applyAlignment="1">
      <alignment horizontal="center" vertical="center" wrapText="1"/>
    </xf>
    <xf numFmtId="0" fontId="8" fillId="4" borderId="63" xfId="1" applyFont="1" applyFill="1" applyBorder="1" applyAlignment="1">
      <alignment horizontal="center" vertical="center" wrapText="1"/>
    </xf>
    <xf numFmtId="49" fontId="49" fillId="0" borderId="9" xfId="4" applyNumberFormat="1" applyFill="1" applyBorder="1" applyAlignment="1" applyProtection="1">
      <alignment horizontal="left" vertical="center"/>
      <protection locked="0"/>
    </xf>
    <xf numFmtId="49" fontId="49" fillId="0" borderId="31" xfId="4" applyNumberFormat="1" applyFill="1" applyBorder="1" applyAlignment="1" applyProtection="1">
      <alignment horizontal="left" vertical="center"/>
      <protection locked="0"/>
    </xf>
    <xf numFmtId="0" fontId="50" fillId="14" borderId="28" xfId="1" applyFont="1" applyFill="1" applyBorder="1" applyAlignment="1">
      <alignment horizontal="left" vertical="center"/>
    </xf>
    <xf numFmtId="0" fontId="50" fillId="14" borderId="0" xfId="1" applyFont="1" applyFill="1" applyAlignment="1">
      <alignment horizontal="left" vertical="center"/>
    </xf>
    <xf numFmtId="0" fontId="50" fillId="14" borderId="32" xfId="1" applyFont="1" applyFill="1" applyBorder="1" applyAlignment="1">
      <alignment horizontal="left" vertical="center"/>
    </xf>
    <xf numFmtId="0" fontId="12" fillId="0" borderId="10" xfId="1" applyFont="1" applyBorder="1" applyAlignment="1">
      <alignment vertical="center"/>
    </xf>
    <xf numFmtId="0" fontId="12" fillId="0" borderId="45" xfId="1" applyFont="1" applyBorder="1" applyAlignment="1">
      <alignment vertical="center"/>
    </xf>
    <xf numFmtId="0" fontId="12" fillId="0" borderId="11" xfId="1" applyFont="1" applyBorder="1" applyAlignment="1">
      <alignment vertical="center"/>
    </xf>
    <xf numFmtId="0" fontId="12" fillId="2" borderId="10" xfId="1" applyFont="1" applyFill="1" applyBorder="1" applyAlignment="1">
      <alignment vertical="center"/>
    </xf>
    <xf numFmtId="0" fontId="12" fillId="2" borderId="45" xfId="1" applyFont="1" applyFill="1" applyBorder="1" applyAlignment="1">
      <alignment vertical="center"/>
    </xf>
    <xf numFmtId="0" fontId="12" fillId="0" borderId="18" xfId="1" applyFont="1" applyBorder="1" applyAlignment="1">
      <alignment vertical="center"/>
    </xf>
    <xf numFmtId="0" fontId="12" fillId="0" borderId="19" xfId="1" applyFont="1" applyBorder="1" applyAlignment="1">
      <alignment vertical="center"/>
    </xf>
    <xf numFmtId="0" fontId="12" fillId="0" borderId="20" xfId="1" applyFont="1" applyBorder="1" applyAlignment="1">
      <alignment vertical="center"/>
    </xf>
    <xf numFmtId="49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4" fillId="0" borderId="23" xfId="1" applyFont="1" applyBorder="1" applyAlignment="1">
      <alignment horizontal="center" vertical="center"/>
    </xf>
    <xf numFmtId="0" fontId="4" fillId="0" borderId="24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6" fillId="0" borderId="2" xfId="1" applyFont="1" applyBorder="1" applyAlignment="1" applyProtection="1">
      <alignment horizontal="center" vertical="center" wrapText="1"/>
      <protection locked="0"/>
    </xf>
    <xf numFmtId="0" fontId="6" fillId="0" borderId="3" xfId="1" applyFont="1" applyBorder="1" applyAlignment="1" applyProtection="1">
      <alignment horizontal="center" vertical="center" wrapText="1"/>
      <protection locked="0"/>
    </xf>
    <xf numFmtId="1" fontId="12" fillId="9" borderId="10" xfId="2" applyNumberFormat="1" applyFont="1" applyFill="1" applyBorder="1" applyAlignment="1" applyProtection="1">
      <alignment horizontal="center" vertical="center"/>
      <protection locked="0"/>
    </xf>
    <xf numFmtId="1" fontId="12" fillId="9" borderId="11" xfId="2" applyNumberFormat="1" applyFont="1" applyFill="1" applyBorder="1" applyAlignment="1" applyProtection="1">
      <alignment horizontal="center" vertical="center"/>
      <protection locked="0"/>
    </xf>
    <xf numFmtId="0" fontId="8" fillId="4" borderId="59" xfId="1" applyFont="1" applyFill="1" applyBorder="1" applyAlignment="1" applyProtection="1">
      <alignment horizontal="center" vertical="center" wrapText="1"/>
      <protection locked="0"/>
    </xf>
    <xf numFmtId="0" fontId="8" fillId="4" borderId="45" xfId="1" applyFont="1" applyFill="1" applyBorder="1" applyAlignment="1" applyProtection="1">
      <alignment horizontal="center" vertical="center" wrapText="1"/>
      <protection locked="0"/>
    </xf>
    <xf numFmtId="0" fontId="8" fillId="4" borderId="11" xfId="1" applyFont="1" applyFill="1" applyBorder="1" applyAlignment="1" applyProtection="1">
      <alignment horizontal="center" vertical="center" wrapText="1"/>
      <protection locked="0"/>
    </xf>
    <xf numFmtId="0" fontId="5" fillId="3" borderId="2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>
      <alignment horizontal="center" vertical="center"/>
    </xf>
    <xf numFmtId="0" fontId="7" fillId="14" borderId="23" xfId="1" applyFont="1" applyFill="1" applyBorder="1" applyAlignment="1">
      <alignment horizontal="center" vertical="center"/>
    </xf>
    <xf numFmtId="0" fontId="7" fillId="14" borderId="24" xfId="1" applyFont="1" applyFill="1" applyBorder="1" applyAlignment="1">
      <alignment horizontal="center" vertical="center"/>
    </xf>
    <xf numFmtId="0" fontId="7" fillId="14" borderId="25" xfId="1" applyFont="1" applyFill="1" applyBorder="1" applyAlignment="1">
      <alignment horizontal="center" vertical="center"/>
    </xf>
    <xf numFmtId="1" fontId="8" fillId="6" borderId="17" xfId="1" applyNumberFormat="1" applyFont="1" applyFill="1" applyBorder="1" applyAlignment="1">
      <alignment horizontal="left" vertical="center" wrapText="1"/>
    </xf>
    <xf numFmtId="1" fontId="8" fillId="6" borderId="31" xfId="1" applyNumberFormat="1" applyFont="1" applyFill="1" applyBorder="1" applyAlignment="1">
      <alignment horizontal="left" vertical="center" wrapText="1"/>
    </xf>
    <xf numFmtId="0" fontId="13" fillId="2" borderId="31" xfId="1" applyFont="1" applyFill="1" applyBorder="1" applyAlignment="1">
      <alignment horizontal="left" vertical="center" wrapText="1"/>
    </xf>
    <xf numFmtId="0" fontId="13" fillId="2" borderId="21" xfId="1" applyFont="1" applyFill="1" applyBorder="1" applyAlignment="1">
      <alignment horizontal="left" vertical="center" wrapText="1"/>
    </xf>
    <xf numFmtId="0" fontId="7" fillId="14" borderId="59" xfId="1" applyFont="1" applyFill="1" applyBorder="1" applyAlignment="1">
      <alignment horizontal="left" vertical="center"/>
    </xf>
    <xf numFmtId="0" fontId="7" fillId="14" borderId="11" xfId="1" applyFont="1" applyFill="1" applyBorder="1" applyAlignment="1">
      <alignment horizontal="left" vertical="center"/>
    </xf>
    <xf numFmtId="1" fontId="8" fillId="6" borderId="12" xfId="1" applyNumberFormat="1" applyFont="1" applyFill="1" applyBorder="1" applyAlignment="1">
      <alignment horizontal="center" vertical="center" wrapText="1"/>
    </xf>
    <xf numFmtId="0" fontId="10" fillId="4" borderId="8" xfId="1" applyFont="1" applyFill="1" applyBorder="1" applyAlignment="1" applyProtection="1">
      <alignment horizontal="left" vertical="center" wrapText="1"/>
      <protection locked="0"/>
    </xf>
    <xf numFmtId="0" fontId="10" fillId="4" borderId="9" xfId="1" applyFont="1" applyFill="1" applyBorder="1" applyAlignment="1" applyProtection="1">
      <alignment horizontal="left" vertical="center" wrapText="1"/>
      <protection locked="0"/>
    </xf>
    <xf numFmtId="0" fontId="13" fillId="2" borderId="18" xfId="1" applyFont="1" applyFill="1" applyBorder="1" applyAlignment="1">
      <alignment horizontal="left" vertical="center" wrapText="1"/>
    </xf>
    <xf numFmtId="1" fontId="8" fillId="6" borderId="10" xfId="1" applyNumberFormat="1" applyFont="1" applyFill="1" applyBorder="1" applyAlignment="1">
      <alignment horizontal="center" vertical="center" wrapText="1"/>
    </xf>
    <xf numFmtId="1" fontId="8" fillId="6" borderId="11" xfId="1" applyNumberFormat="1" applyFont="1" applyFill="1" applyBorder="1" applyAlignment="1">
      <alignment horizontal="center" vertical="center" wrapText="1"/>
    </xf>
    <xf numFmtId="0" fontId="7" fillId="2" borderId="0" xfId="1" applyFont="1" applyFill="1" applyAlignment="1">
      <alignment horizontal="center" vertical="center"/>
    </xf>
    <xf numFmtId="0" fontId="7" fillId="14" borderId="53" xfId="1" applyFont="1" applyFill="1" applyBorder="1" applyAlignment="1">
      <alignment horizontal="center" vertical="center"/>
    </xf>
    <xf numFmtId="0" fontId="8" fillId="4" borderId="9" xfId="1" applyFont="1" applyFill="1" applyBorder="1" applyAlignment="1">
      <alignment horizontal="center" vertical="center" wrapText="1"/>
    </xf>
    <xf numFmtId="0" fontId="8" fillId="4" borderId="12" xfId="1" applyFont="1" applyFill="1" applyBorder="1" applyAlignment="1">
      <alignment horizontal="center" vertical="center" wrapText="1"/>
    </xf>
    <xf numFmtId="0" fontId="8" fillId="2" borderId="30" xfId="1" applyFont="1" applyFill="1" applyBorder="1" applyAlignment="1" applyProtection="1">
      <alignment horizontal="center" vertical="center"/>
      <protection locked="0"/>
    </xf>
    <xf numFmtId="0" fontId="8" fillId="2" borderId="35" xfId="1" applyFont="1" applyFill="1" applyBorder="1" applyAlignment="1" applyProtection="1">
      <alignment horizontal="center" vertical="center"/>
      <protection locked="0"/>
    </xf>
    <xf numFmtId="0" fontId="8" fillId="2" borderId="35" xfId="1" applyFont="1" applyFill="1" applyBorder="1" applyAlignment="1" applyProtection="1">
      <alignment horizontal="center" vertical="center" wrapText="1"/>
      <protection locked="0"/>
    </xf>
    <xf numFmtId="0" fontId="8" fillId="2" borderId="35" xfId="1" applyFont="1" applyFill="1" applyBorder="1" applyAlignment="1">
      <alignment horizontal="center" vertical="center"/>
    </xf>
    <xf numFmtId="0" fontId="8" fillId="2" borderId="36" xfId="1" applyFont="1" applyFill="1" applyBorder="1" applyAlignment="1">
      <alignment horizontal="center" vertical="center"/>
    </xf>
    <xf numFmtId="17" fontId="12" fillId="9" borderId="9" xfId="1" applyNumberFormat="1" applyFont="1" applyFill="1" applyBorder="1" applyAlignment="1">
      <alignment horizontal="center" vertical="center"/>
    </xf>
    <xf numFmtId="0" fontId="10" fillId="13" borderId="29" xfId="1" applyFont="1" applyFill="1" applyBorder="1" applyAlignment="1">
      <alignment horizontal="left" vertical="center"/>
    </xf>
    <xf numFmtId="0" fontId="10" fillId="13" borderId="20" xfId="1" applyFont="1" applyFill="1" applyBorder="1" applyAlignment="1">
      <alignment horizontal="left" vertical="center"/>
    </xf>
    <xf numFmtId="0" fontId="7" fillId="0" borderId="28" xfId="1" applyFont="1" applyBorder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7" fillId="0" borderId="5" xfId="1" applyFont="1" applyBorder="1" applyAlignment="1">
      <alignment horizontal="left" vertical="center"/>
    </xf>
    <xf numFmtId="0" fontId="7" fillId="0" borderId="32" xfId="1" applyFont="1" applyBorder="1" applyAlignment="1">
      <alignment horizontal="left" vertical="center"/>
    </xf>
    <xf numFmtId="0" fontId="7" fillId="14" borderId="4" xfId="1" applyFont="1" applyFill="1" applyBorder="1" applyAlignment="1" applyProtection="1">
      <alignment horizontal="center" vertical="center" wrapText="1"/>
      <protection locked="0"/>
    </xf>
    <xf numFmtId="0" fontId="7" fillId="14" borderId="5" xfId="1" applyFont="1" applyFill="1" applyBorder="1" applyAlignment="1" applyProtection="1">
      <alignment horizontal="center" vertical="center" wrapText="1"/>
      <protection locked="0"/>
    </xf>
    <xf numFmtId="0" fontId="8" fillId="2" borderId="15" xfId="1" applyFont="1" applyFill="1" applyBorder="1" applyAlignment="1" applyProtection="1">
      <alignment horizontal="center" vertical="center" wrapText="1"/>
      <protection locked="0"/>
    </xf>
    <xf numFmtId="49" fontId="8" fillId="0" borderId="15" xfId="1" applyNumberFormat="1" applyFont="1" applyBorder="1" applyAlignment="1">
      <alignment horizontal="center" vertical="center"/>
    </xf>
    <xf numFmtId="0" fontId="8" fillId="0" borderId="15" xfId="1" applyFont="1" applyBorder="1" applyAlignment="1">
      <alignment horizontal="center" vertical="center"/>
    </xf>
    <xf numFmtId="0" fontId="7" fillId="14" borderId="23" xfId="1" applyFont="1" applyFill="1" applyBorder="1" applyAlignment="1">
      <alignment horizontal="center" vertical="center" wrapText="1"/>
    </xf>
    <xf numFmtId="0" fontId="7" fillId="14" borderId="24" xfId="1" applyFont="1" applyFill="1" applyBorder="1" applyAlignment="1">
      <alignment horizontal="center" vertical="center" wrapText="1"/>
    </xf>
    <xf numFmtId="0" fontId="7" fillId="14" borderId="25" xfId="1" applyFont="1" applyFill="1" applyBorder="1" applyAlignment="1">
      <alignment horizontal="center" vertical="center" wrapText="1"/>
    </xf>
    <xf numFmtId="0" fontId="9" fillId="2" borderId="0" xfId="1" applyFont="1" applyFill="1" applyAlignment="1">
      <alignment horizontal="center" vertical="center"/>
    </xf>
    <xf numFmtId="0" fontId="7" fillId="14" borderId="1" xfId="1" applyFont="1" applyFill="1" applyBorder="1" applyAlignment="1">
      <alignment horizontal="center" vertical="center" wrapText="1"/>
    </xf>
    <xf numFmtId="0" fontId="7" fillId="14" borderId="2" xfId="1" applyFont="1" applyFill="1" applyBorder="1" applyAlignment="1">
      <alignment horizontal="center" vertical="center" wrapText="1"/>
    </xf>
    <xf numFmtId="0" fontId="7" fillId="14" borderId="3" xfId="1" applyFont="1" applyFill="1" applyBorder="1" applyAlignment="1">
      <alignment horizontal="center" vertical="center" wrapText="1"/>
    </xf>
    <xf numFmtId="0" fontId="7" fillId="14" borderId="33" xfId="1" applyFont="1" applyFill="1" applyBorder="1" applyAlignment="1">
      <alignment horizontal="center" vertical="center" wrapText="1"/>
    </xf>
    <xf numFmtId="0" fontId="7" fillId="14" borderId="26" xfId="1" applyFont="1" applyFill="1" applyBorder="1" applyAlignment="1">
      <alignment horizontal="center" vertical="center" wrapText="1"/>
    </xf>
    <xf numFmtId="0" fontId="7" fillId="14" borderId="27" xfId="1" applyFont="1" applyFill="1" applyBorder="1" applyAlignment="1">
      <alignment horizontal="center" vertical="center" wrapText="1"/>
    </xf>
    <xf numFmtId="0" fontId="10" fillId="4" borderId="29" xfId="1" applyFont="1" applyFill="1" applyBorder="1" applyAlignment="1">
      <alignment horizontal="left" vertical="center" wrapText="1"/>
    </xf>
    <xf numFmtId="0" fontId="10" fillId="4" borderId="20" xfId="1" applyFont="1" applyFill="1" applyBorder="1" applyAlignment="1">
      <alignment horizontal="left" vertical="center" wrapText="1"/>
    </xf>
    <xf numFmtId="0" fontId="10" fillId="4" borderId="59" xfId="1" applyFont="1" applyFill="1" applyBorder="1" applyAlignment="1">
      <alignment horizontal="left" vertical="center" wrapText="1"/>
    </xf>
    <xf numFmtId="0" fontId="10" fillId="4" borderId="11" xfId="1" applyFont="1" applyFill="1" applyBorder="1" applyAlignment="1">
      <alignment horizontal="left" vertical="center" wrapText="1"/>
    </xf>
    <xf numFmtId="0" fontId="9" fillId="14" borderId="40" xfId="1" applyFont="1" applyFill="1" applyBorder="1" applyAlignment="1">
      <alignment horizontal="center" vertical="center" wrapText="1"/>
    </xf>
    <xf numFmtId="0" fontId="63" fillId="0" borderId="1" xfId="5" applyFont="1" applyBorder="1" applyAlignment="1" applyProtection="1">
      <alignment horizontal="center" vertical="center" wrapText="1"/>
      <protection locked="0"/>
    </xf>
    <xf numFmtId="0" fontId="63" fillId="0" borderId="2" xfId="5" applyFont="1" applyBorder="1" applyAlignment="1" applyProtection="1">
      <alignment horizontal="center" vertical="center" wrapText="1"/>
      <protection locked="0"/>
    </xf>
    <xf numFmtId="0" fontId="63" fillId="0" borderId="3" xfId="5" applyFont="1" applyBorder="1" applyAlignment="1" applyProtection="1">
      <alignment horizontal="center" vertical="center" wrapText="1"/>
      <protection locked="0"/>
    </xf>
    <xf numFmtId="0" fontId="44" fillId="3" borderId="28" xfId="5" applyFont="1" applyFill="1" applyBorder="1" applyAlignment="1" applyProtection="1">
      <alignment horizontal="center" vertical="center" wrapText="1"/>
      <protection locked="0"/>
    </xf>
    <xf numFmtId="0" fontId="44" fillId="3" borderId="0" xfId="5" applyFont="1" applyFill="1" applyAlignment="1" applyProtection="1">
      <alignment horizontal="center" vertical="center" wrapText="1"/>
      <protection locked="0"/>
    </xf>
    <xf numFmtId="0" fontId="44" fillId="3" borderId="32" xfId="5" applyFont="1" applyFill="1" applyBorder="1" applyAlignment="1" applyProtection="1">
      <alignment horizontal="center" vertical="center" wrapText="1"/>
      <protection locked="0"/>
    </xf>
    <xf numFmtId="0" fontId="9" fillId="14" borderId="44" xfId="1" applyFont="1" applyFill="1" applyBorder="1" applyAlignment="1">
      <alignment horizontal="center" vertical="center" wrapText="1"/>
    </xf>
    <xf numFmtId="0" fontId="9" fillId="14" borderId="42" xfId="1" applyFont="1" applyFill="1" applyBorder="1" applyAlignment="1">
      <alignment horizontal="center" vertical="center" wrapText="1"/>
    </xf>
    <xf numFmtId="0" fontId="9" fillId="14" borderId="43" xfId="1" applyFont="1" applyFill="1" applyBorder="1" applyAlignment="1">
      <alignment horizontal="center" vertical="center" wrapText="1"/>
    </xf>
    <xf numFmtId="0" fontId="1" fillId="7" borderId="10" xfId="1" applyFont="1" applyFill="1" applyBorder="1" applyAlignment="1">
      <alignment horizontal="center" vertical="center" wrapText="1"/>
    </xf>
    <xf numFmtId="0" fontId="1" fillId="7" borderId="45" xfId="1" applyFont="1" applyFill="1" applyBorder="1" applyAlignment="1">
      <alignment horizontal="center" vertical="center" wrapText="1"/>
    </xf>
    <xf numFmtId="0" fontId="1" fillId="7" borderId="11" xfId="1" applyFont="1" applyFill="1" applyBorder="1" applyAlignment="1">
      <alignment horizontal="center" vertical="center" wrapText="1"/>
    </xf>
    <xf numFmtId="0" fontId="29" fillId="8" borderId="10" xfId="1" applyFont="1" applyFill="1" applyBorder="1" applyAlignment="1">
      <alignment horizontal="center" vertical="center" wrapText="1"/>
    </xf>
    <xf numFmtId="0" fontId="29" fillId="8" borderId="45" xfId="1" applyFont="1" applyFill="1" applyBorder="1" applyAlignment="1">
      <alignment horizontal="center" vertical="center" wrapText="1"/>
    </xf>
    <xf numFmtId="0" fontId="29" fillId="8" borderId="11" xfId="1" applyFont="1" applyFill="1" applyBorder="1" applyAlignment="1">
      <alignment horizontal="center" vertical="center" wrapText="1"/>
    </xf>
    <xf numFmtId="0" fontId="29" fillId="16" borderId="10" xfId="1" applyFont="1" applyFill="1" applyBorder="1" applyAlignment="1">
      <alignment horizontal="center" vertical="center" wrapText="1"/>
    </xf>
    <xf numFmtId="0" fontId="29" fillId="16" borderId="45" xfId="1" applyFont="1" applyFill="1" applyBorder="1" applyAlignment="1">
      <alignment horizontal="center" vertical="center" wrapText="1"/>
    </xf>
    <xf numFmtId="0" fontId="29" fillId="16" borderId="11" xfId="1" applyFont="1" applyFill="1" applyBorder="1" applyAlignment="1">
      <alignment horizontal="center" vertical="center" wrapText="1"/>
    </xf>
    <xf numFmtId="0" fontId="29" fillId="15" borderId="10" xfId="1" applyFont="1" applyFill="1" applyBorder="1" applyAlignment="1">
      <alignment horizontal="center" vertical="center" wrapText="1"/>
    </xf>
    <xf numFmtId="0" fontId="29" fillId="15" borderId="45" xfId="1" applyFont="1" applyFill="1" applyBorder="1" applyAlignment="1">
      <alignment horizontal="center" vertical="center" wrapText="1"/>
    </xf>
    <xf numFmtId="0" fontId="29" fillId="15" borderId="11" xfId="1" applyFont="1" applyFill="1" applyBorder="1" applyAlignment="1">
      <alignment horizontal="center" vertical="center" wrapText="1"/>
    </xf>
    <xf numFmtId="0" fontId="62" fillId="14" borderId="42" xfId="5" applyFont="1" applyFill="1" applyBorder="1" applyAlignment="1">
      <alignment horizontal="center" vertical="center"/>
    </xf>
    <xf numFmtId="0" fontId="12" fillId="10" borderId="8" xfId="1" applyFont="1" applyFill="1" applyBorder="1" applyAlignment="1" applyProtection="1">
      <alignment vertical="top"/>
      <protection locked="0"/>
    </xf>
    <xf numFmtId="0" fontId="12" fillId="10" borderId="9" xfId="1" applyFont="1" applyFill="1" applyBorder="1" applyAlignment="1" applyProtection="1">
      <alignment vertical="top"/>
      <protection locked="0"/>
    </xf>
    <xf numFmtId="0" fontId="12" fillId="10" borderId="12" xfId="1" applyFont="1" applyFill="1" applyBorder="1" applyAlignment="1" applyProtection="1">
      <alignment vertical="top"/>
      <protection locked="0"/>
    </xf>
    <xf numFmtId="0" fontId="12" fillId="10" borderId="17" xfId="1" applyFont="1" applyFill="1" applyBorder="1" applyAlignment="1" applyProtection="1">
      <alignment vertical="top"/>
      <protection locked="0"/>
    </xf>
    <xf numFmtId="0" fontId="12" fillId="10" borderId="31" xfId="1" applyFont="1" applyFill="1" applyBorder="1" applyAlignment="1" applyProtection="1">
      <alignment vertical="top"/>
      <protection locked="0"/>
    </xf>
    <xf numFmtId="0" fontId="12" fillId="10" borderId="21" xfId="1" applyFont="1" applyFill="1" applyBorder="1" applyAlignment="1" applyProtection="1">
      <alignment vertical="top"/>
      <protection locked="0"/>
    </xf>
    <xf numFmtId="0" fontId="7" fillId="14" borderId="10" xfId="1" applyFont="1" applyFill="1" applyBorder="1" applyAlignment="1">
      <alignment horizontal="left" vertical="center" wrapText="1"/>
    </xf>
    <xf numFmtId="0" fontId="7" fillId="14" borderId="45" xfId="1" applyFont="1" applyFill="1" applyBorder="1" applyAlignment="1">
      <alignment horizontal="left" vertical="center" wrapText="1"/>
    </xf>
    <xf numFmtId="0" fontId="7" fillId="14" borderId="11" xfId="1" applyFont="1" applyFill="1" applyBorder="1" applyAlignment="1">
      <alignment horizontal="left" vertical="center" wrapText="1"/>
    </xf>
    <xf numFmtId="0" fontId="12" fillId="13" borderId="45" xfId="1" applyFont="1" applyFill="1" applyBorder="1" applyAlignment="1" applyProtection="1">
      <alignment horizontal="left" vertical="center" wrapText="1"/>
      <protection locked="0"/>
    </xf>
    <xf numFmtId="0" fontId="12" fillId="13" borderId="77" xfId="1" applyFont="1" applyFill="1" applyBorder="1" applyAlignment="1" applyProtection="1">
      <alignment horizontal="left" vertical="center" wrapText="1"/>
      <protection locked="0"/>
    </xf>
    <xf numFmtId="0" fontId="10" fillId="6" borderId="40" xfId="1" applyFont="1" applyFill="1" applyBorder="1" applyAlignment="1" applyProtection="1">
      <alignment horizontal="center" vertical="center" wrapText="1"/>
      <protection locked="0"/>
    </xf>
    <xf numFmtId="0" fontId="10" fillId="6" borderId="55" xfId="1" applyFont="1" applyFill="1" applyBorder="1" applyAlignment="1" applyProtection="1">
      <alignment horizontal="center" vertical="center" wrapText="1"/>
      <protection locked="0"/>
    </xf>
    <xf numFmtId="0" fontId="10" fillId="6" borderId="62" xfId="1" applyFont="1" applyFill="1" applyBorder="1" applyAlignment="1" applyProtection="1">
      <alignment horizontal="center" vertical="center" wrapText="1"/>
      <protection locked="0"/>
    </xf>
    <xf numFmtId="0" fontId="10" fillId="13" borderId="53" xfId="1" applyFont="1" applyFill="1" applyBorder="1" applyAlignment="1">
      <alignment horizontal="center" vertical="center" wrapText="1"/>
    </xf>
    <xf numFmtId="0" fontId="10" fillId="13" borderId="26" xfId="1" applyFont="1" applyFill="1" applyBorder="1" applyAlignment="1">
      <alignment horizontal="center" vertical="center" wrapText="1"/>
    </xf>
    <xf numFmtId="0" fontId="10" fillId="13" borderId="27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 applyProtection="1">
      <alignment horizontal="center" vertical="center" wrapText="1"/>
      <protection locked="0"/>
    </xf>
    <xf numFmtId="0" fontId="12" fillId="0" borderId="9" xfId="1" applyFont="1" applyBorder="1" applyAlignment="1" applyProtection="1">
      <alignment horizontal="center" vertical="center"/>
      <protection locked="0"/>
    </xf>
    <xf numFmtId="0" fontId="7" fillId="2" borderId="15" xfId="1" applyFont="1" applyFill="1" applyBorder="1" applyAlignment="1" applyProtection="1">
      <alignment horizontal="center" vertical="center" textRotation="90"/>
      <protection locked="0"/>
    </xf>
    <xf numFmtId="0" fontId="12" fillId="0" borderId="9" xfId="1" applyFont="1" applyBorder="1" applyAlignment="1">
      <alignment horizontal="center" vertical="center" wrapText="1"/>
    </xf>
    <xf numFmtId="0" fontId="10" fillId="13" borderId="44" xfId="1" applyFont="1" applyFill="1" applyBorder="1" applyAlignment="1" applyProtection="1">
      <alignment horizontal="center" vertical="center"/>
      <protection locked="0"/>
    </xf>
    <xf numFmtId="0" fontId="10" fillId="13" borderId="42" xfId="1" applyFont="1" applyFill="1" applyBorder="1" applyAlignment="1" applyProtection="1">
      <alignment horizontal="center" vertical="center"/>
      <protection locked="0"/>
    </xf>
    <xf numFmtId="0" fontId="10" fillId="13" borderId="43" xfId="1" applyFont="1" applyFill="1" applyBorder="1" applyAlignment="1" applyProtection="1">
      <alignment horizontal="center" vertical="center"/>
      <protection locked="0"/>
    </xf>
    <xf numFmtId="0" fontId="10" fillId="13" borderId="40" xfId="1" applyFont="1" applyFill="1" applyBorder="1" applyAlignment="1">
      <alignment horizontal="center" vertical="center" wrapText="1"/>
    </xf>
    <xf numFmtId="0" fontId="10" fillId="13" borderId="55" xfId="1" applyFont="1" applyFill="1" applyBorder="1" applyAlignment="1">
      <alignment horizontal="center" vertical="center" wrapText="1"/>
    </xf>
    <xf numFmtId="0" fontId="29" fillId="15" borderId="10" xfId="1" applyFont="1" applyFill="1" applyBorder="1" applyAlignment="1">
      <alignment horizontal="left" vertical="center"/>
    </xf>
    <xf numFmtId="0" fontId="29" fillId="15" borderId="45" xfId="1" applyFont="1" applyFill="1" applyBorder="1" applyAlignment="1">
      <alignment horizontal="left" vertical="center"/>
    </xf>
    <xf numFmtId="0" fontId="35" fillId="10" borderId="19" xfId="1" applyFont="1" applyFill="1" applyBorder="1" applyAlignment="1">
      <alignment horizontal="left" vertical="center" wrapText="1"/>
    </xf>
    <xf numFmtId="0" fontId="35" fillId="10" borderId="48" xfId="1" applyFont="1" applyFill="1" applyBorder="1" applyAlignment="1">
      <alignment horizontal="left" vertical="center" wrapText="1"/>
    </xf>
    <xf numFmtId="0" fontId="10" fillId="6" borderId="9" xfId="1" applyFont="1" applyFill="1" applyBorder="1" applyAlignment="1">
      <alignment vertical="center" wrapText="1"/>
    </xf>
    <xf numFmtId="0" fontId="12" fillId="2" borderId="11" xfId="1" applyFont="1" applyFill="1" applyBorder="1" applyAlignment="1" applyProtection="1">
      <alignment horizontal="left" vertical="center"/>
      <protection locked="0"/>
    </xf>
    <xf numFmtId="0" fontId="12" fillId="2" borderId="9" xfId="1" applyFont="1" applyFill="1" applyBorder="1" applyAlignment="1" applyProtection="1">
      <alignment horizontal="left" vertical="center"/>
      <protection locked="0"/>
    </xf>
    <xf numFmtId="0" fontId="1" fillId="7" borderId="10" xfId="1" applyFont="1" applyFill="1" applyBorder="1" applyAlignment="1">
      <alignment horizontal="left" vertical="center"/>
    </xf>
    <xf numFmtId="0" fontId="1" fillId="7" borderId="45" xfId="1" applyFont="1" applyFill="1" applyBorder="1" applyAlignment="1">
      <alignment horizontal="left" vertical="center"/>
    </xf>
    <xf numFmtId="0" fontId="10" fillId="2" borderId="47" xfId="1" applyFont="1" applyFill="1" applyBorder="1" applyAlignment="1">
      <alignment horizontal="center" vertical="center" wrapText="1"/>
    </xf>
    <xf numFmtId="0" fontId="10" fillId="2" borderId="15" xfId="1" applyFont="1" applyFill="1" applyBorder="1" applyAlignment="1">
      <alignment horizontal="center" vertical="center" wrapText="1"/>
    </xf>
    <xf numFmtId="0" fontId="10" fillId="2" borderId="16" xfId="1" applyFont="1" applyFill="1" applyBorder="1" applyAlignment="1">
      <alignment horizontal="center" vertical="center" wrapText="1"/>
    </xf>
    <xf numFmtId="0" fontId="10" fillId="2" borderId="44" xfId="1" applyFont="1" applyFill="1" applyBorder="1" applyAlignment="1">
      <alignment horizontal="center" vertical="center" wrapText="1"/>
    </xf>
    <xf numFmtId="0" fontId="10" fillId="2" borderId="42" xfId="1" applyFont="1" applyFill="1" applyBorder="1" applyAlignment="1">
      <alignment horizontal="center" vertical="center" wrapText="1"/>
    </xf>
    <xf numFmtId="0" fontId="10" fillId="2" borderId="43" xfId="1" applyFont="1" applyFill="1" applyBorder="1" applyAlignment="1">
      <alignment horizontal="center" vertical="center" wrapText="1"/>
    </xf>
    <xf numFmtId="0" fontId="34" fillId="0" borderId="9" xfId="1" applyFont="1" applyBorder="1" applyAlignment="1" applyProtection="1">
      <alignment horizontal="left" vertical="top"/>
      <protection locked="0"/>
    </xf>
    <xf numFmtId="0" fontId="10" fillId="6" borderId="9" xfId="1" applyFont="1" applyFill="1" applyBorder="1" applyAlignment="1" applyProtection="1">
      <alignment vertical="center" wrapText="1"/>
      <protection locked="0"/>
    </xf>
    <xf numFmtId="0" fontId="12" fillId="2" borderId="10" xfId="1" applyFont="1" applyFill="1" applyBorder="1" applyAlignment="1" applyProtection="1">
      <alignment horizontal="left" vertical="center" wrapText="1"/>
      <protection locked="0"/>
    </xf>
    <xf numFmtId="0" fontId="12" fillId="2" borderId="45" xfId="1" applyFont="1" applyFill="1" applyBorder="1" applyAlignment="1" applyProtection="1">
      <alignment horizontal="left" vertical="center" wrapText="1"/>
      <protection locked="0"/>
    </xf>
    <xf numFmtId="0" fontId="4" fillId="10" borderId="15" xfId="1" applyFont="1" applyFill="1" applyBorder="1" applyAlignment="1">
      <alignment horizontal="left" vertical="center"/>
    </xf>
    <xf numFmtId="0" fontId="4" fillId="10" borderId="46" xfId="1" applyFont="1" applyFill="1" applyBorder="1" applyAlignment="1">
      <alignment horizontal="left" vertical="center"/>
    </xf>
    <xf numFmtId="0" fontId="12" fillId="0" borderId="9" xfId="1" applyFont="1" applyBorder="1" applyAlignment="1">
      <alignment vertical="center"/>
    </xf>
    <xf numFmtId="0" fontId="12" fillId="10" borderId="9" xfId="1" applyFont="1" applyFill="1" applyBorder="1" applyAlignment="1" applyProtection="1">
      <alignment vertical="center"/>
      <protection locked="0"/>
    </xf>
    <xf numFmtId="0" fontId="29" fillId="8" borderId="10" xfId="1" applyFont="1" applyFill="1" applyBorder="1" applyAlignment="1">
      <alignment horizontal="left" vertical="center"/>
    </xf>
    <xf numFmtId="0" fontId="29" fillId="8" borderId="11" xfId="1" applyFont="1" applyFill="1" applyBorder="1" applyAlignment="1">
      <alignment horizontal="left" vertical="center"/>
    </xf>
    <xf numFmtId="0" fontId="12" fillId="2" borderId="11" xfId="1" applyFont="1" applyFill="1" applyBorder="1" applyAlignment="1" applyProtection="1">
      <alignment horizontal="left" vertical="center" wrapText="1"/>
      <protection locked="0"/>
    </xf>
    <xf numFmtId="0" fontId="7" fillId="14" borderId="41" xfId="1" applyFont="1" applyFill="1" applyBorder="1" applyAlignment="1">
      <alignment horizontal="left" vertical="center"/>
    </xf>
    <xf numFmtId="0" fontId="7" fillId="14" borderId="56" xfId="1" applyFont="1" applyFill="1" applyBorder="1" applyAlignment="1" applyProtection="1">
      <alignment horizontal="center" vertical="center" textRotation="90"/>
      <protection locked="0"/>
    </xf>
    <xf numFmtId="0" fontId="7" fillId="14" borderId="71" xfId="1" applyFont="1" applyFill="1" applyBorder="1" applyAlignment="1" applyProtection="1">
      <alignment horizontal="center" vertical="center" textRotation="90"/>
      <protection locked="0"/>
    </xf>
    <xf numFmtId="0" fontId="7" fillId="14" borderId="66" xfId="1" applyFont="1" applyFill="1" applyBorder="1" applyAlignment="1" applyProtection="1">
      <alignment horizontal="center" vertical="center" textRotation="90"/>
      <protection locked="0"/>
    </xf>
    <xf numFmtId="0" fontId="7" fillId="2" borderId="47" xfId="1" applyFont="1" applyFill="1" applyBorder="1" applyAlignment="1" applyProtection="1">
      <alignment horizontal="center" vertical="center" textRotation="90"/>
      <protection locked="0"/>
    </xf>
    <xf numFmtId="0" fontId="7" fillId="2" borderId="10" xfId="1" applyFont="1" applyFill="1" applyBorder="1" applyAlignment="1" applyProtection="1">
      <alignment horizontal="center" vertical="center" textRotation="90"/>
      <protection locked="0"/>
    </xf>
    <xf numFmtId="0" fontId="7" fillId="2" borderId="45" xfId="1" applyFont="1" applyFill="1" applyBorder="1" applyAlignment="1" applyProtection="1">
      <alignment horizontal="center" vertical="center" textRotation="90"/>
      <protection locked="0"/>
    </xf>
    <xf numFmtId="0" fontId="7" fillId="2" borderId="11" xfId="1" applyFont="1" applyFill="1" applyBorder="1" applyAlignment="1" applyProtection="1">
      <alignment horizontal="center" vertical="center" textRotation="90"/>
      <protection locked="0"/>
    </xf>
    <xf numFmtId="0" fontId="10" fillId="13" borderId="53" xfId="1" applyFont="1" applyFill="1" applyBorder="1" applyAlignment="1">
      <alignment horizontal="left" vertical="center" wrapText="1"/>
    </xf>
    <xf numFmtId="0" fontId="10" fillId="13" borderId="26" xfId="1" applyFont="1" applyFill="1" applyBorder="1" applyAlignment="1">
      <alignment horizontal="left" vertical="center" wrapText="1"/>
    </xf>
    <xf numFmtId="17" fontId="12" fillId="0" borderId="10" xfId="1" applyNumberFormat="1" applyFont="1" applyBorder="1" applyAlignment="1" applyProtection="1">
      <alignment horizontal="left" vertical="center"/>
      <protection locked="0"/>
    </xf>
    <xf numFmtId="17" fontId="12" fillId="0" borderId="45" xfId="1" applyNumberFormat="1" applyFont="1" applyBorder="1" applyAlignment="1" applyProtection="1">
      <alignment horizontal="left" vertical="center"/>
      <protection locked="0"/>
    </xf>
    <xf numFmtId="0" fontId="29" fillId="16" borderId="10" xfId="1" applyFont="1" applyFill="1" applyBorder="1" applyAlignment="1">
      <alignment horizontal="left" vertical="center"/>
    </xf>
    <xf numFmtId="0" fontId="29" fillId="16" borderId="11" xfId="1" applyFont="1" applyFill="1" applyBorder="1" applyAlignment="1">
      <alignment horizontal="left" vertical="center"/>
    </xf>
    <xf numFmtId="0" fontId="18" fillId="11" borderId="5" xfId="1" applyFont="1" applyFill="1" applyBorder="1" applyAlignment="1">
      <alignment horizontal="center" vertical="center" wrapText="1"/>
    </xf>
    <xf numFmtId="0" fontId="19" fillId="0" borderId="5" xfId="1" applyFont="1" applyBorder="1" applyAlignment="1">
      <alignment horizontal="center" vertical="center" wrapText="1"/>
    </xf>
    <xf numFmtId="0" fontId="19" fillId="0" borderId="6" xfId="1" applyFont="1" applyBorder="1" applyAlignment="1">
      <alignment horizontal="center" vertical="center" wrapText="1"/>
    </xf>
    <xf numFmtId="0" fontId="10" fillId="13" borderId="9" xfId="1" applyFont="1" applyFill="1" applyBorder="1" applyAlignment="1">
      <alignment vertical="center" wrapText="1"/>
    </xf>
    <xf numFmtId="49" fontId="12" fillId="5" borderId="9" xfId="1" applyNumberFormat="1" applyFont="1" applyFill="1" applyBorder="1" applyAlignment="1" applyProtection="1">
      <alignment vertical="center"/>
      <protection locked="0"/>
    </xf>
    <xf numFmtId="0" fontId="12" fillId="5" borderId="9" xfId="1" applyFont="1" applyFill="1" applyBorder="1" applyAlignment="1" applyProtection="1">
      <alignment vertical="center"/>
      <protection locked="0"/>
    </xf>
    <xf numFmtId="49" fontId="12" fillId="5" borderId="9" xfId="1" applyNumberFormat="1" applyFont="1" applyFill="1" applyBorder="1" applyAlignment="1">
      <alignment vertical="center"/>
    </xf>
    <xf numFmtId="0" fontId="12" fillId="5" borderId="9" xfId="1" applyFont="1" applyFill="1" applyBorder="1" applyAlignment="1">
      <alignment vertical="center"/>
    </xf>
    <xf numFmtId="0" fontId="4" fillId="10" borderId="0" xfId="1" applyFont="1" applyFill="1" applyAlignment="1" applyProtection="1">
      <alignment horizontal="center" vertical="center"/>
      <protection locked="0"/>
    </xf>
    <xf numFmtId="0" fontId="7" fillId="14" borderId="9" xfId="1" applyFont="1" applyFill="1" applyBorder="1" applyAlignment="1">
      <alignment horizontal="left" vertical="center"/>
    </xf>
    <xf numFmtId="0" fontId="10" fillId="13" borderId="9" xfId="1" applyFont="1" applyFill="1" applyBorder="1" applyAlignment="1">
      <alignment vertical="center"/>
    </xf>
    <xf numFmtId="0" fontId="12" fillId="6" borderId="9" xfId="1" applyFont="1" applyFill="1" applyBorder="1" applyAlignment="1" applyProtection="1">
      <alignment horizontal="left" vertical="center" wrapText="1"/>
      <protection locked="0"/>
    </xf>
    <xf numFmtId="0" fontId="10" fillId="13" borderId="47" xfId="1" applyFont="1" applyFill="1" applyBorder="1" applyAlignment="1" applyProtection="1">
      <alignment horizontal="center" vertical="center" wrapText="1"/>
      <protection locked="0"/>
    </xf>
    <xf numFmtId="0" fontId="10" fillId="13" borderId="15" xfId="1" applyFont="1" applyFill="1" applyBorder="1" applyAlignment="1" applyProtection="1">
      <alignment horizontal="center" vertical="center" wrapText="1"/>
      <protection locked="0"/>
    </xf>
    <xf numFmtId="0" fontId="10" fillId="13" borderId="16" xfId="1" applyFont="1" applyFill="1" applyBorder="1" applyAlignment="1" applyProtection="1">
      <alignment horizontal="center" vertical="center" wrapText="1"/>
      <protection locked="0"/>
    </xf>
    <xf numFmtId="0" fontId="34" fillId="0" borderId="47" xfId="1" applyFont="1" applyBorder="1" applyAlignment="1">
      <alignment horizontal="center" vertical="center"/>
    </xf>
    <xf numFmtId="0" fontId="34" fillId="0" borderId="16" xfId="1" applyFont="1" applyBorder="1" applyAlignment="1">
      <alignment horizontal="center" vertical="center"/>
    </xf>
    <xf numFmtId="0" fontId="34" fillId="0" borderId="49" xfId="1" applyFont="1" applyBorder="1" applyAlignment="1">
      <alignment horizontal="center" vertical="center"/>
    </xf>
    <xf numFmtId="0" fontId="34" fillId="0" borderId="50" xfId="1" applyFont="1" applyBorder="1" applyAlignment="1">
      <alignment horizontal="center" vertical="center"/>
    </xf>
    <xf numFmtId="0" fontId="34" fillId="0" borderId="44" xfId="1" applyFont="1" applyBorder="1" applyAlignment="1">
      <alignment horizontal="center" vertical="center"/>
    </xf>
    <xf numFmtId="0" fontId="34" fillId="0" borderId="43" xfId="1" applyFont="1" applyBorder="1" applyAlignment="1">
      <alignment horizontal="center" vertical="center"/>
    </xf>
    <xf numFmtId="0" fontId="34" fillId="0" borderId="8" xfId="1" applyFont="1" applyBorder="1" applyAlignment="1">
      <alignment horizontal="left" vertical="center" wrapText="1"/>
    </xf>
    <xf numFmtId="0" fontId="34" fillId="0" borderId="9" xfId="1" applyFont="1" applyBorder="1" applyAlignment="1">
      <alignment horizontal="left" vertical="center" wrapText="1"/>
    </xf>
    <xf numFmtId="0" fontId="34" fillId="0" borderId="10" xfId="1" applyFont="1" applyBorder="1" applyAlignment="1">
      <alignment horizontal="center" vertical="center" wrapText="1"/>
    </xf>
    <xf numFmtId="0" fontId="34" fillId="0" borderId="45" xfId="1" applyFont="1" applyBorder="1" applyAlignment="1">
      <alignment horizontal="center" vertical="center" wrapText="1"/>
    </xf>
    <xf numFmtId="0" fontId="34" fillId="0" borderId="74" xfId="1" applyFont="1" applyBorder="1" applyAlignment="1">
      <alignment horizontal="center" vertical="center" wrapText="1"/>
    </xf>
    <xf numFmtId="0" fontId="34" fillId="0" borderId="11" xfId="1" applyFont="1" applyBorder="1" applyAlignment="1">
      <alignment horizontal="center" vertical="center" wrapText="1"/>
    </xf>
    <xf numFmtId="0" fontId="34" fillId="0" borderId="14" xfId="1" applyFont="1" applyBorder="1" applyAlignment="1">
      <alignment horizontal="left" vertical="top" wrapText="1"/>
    </xf>
    <xf numFmtId="0" fontId="34" fillId="0" borderId="15" xfId="1" applyFont="1" applyBorder="1" applyAlignment="1">
      <alignment horizontal="left" vertical="top" wrapText="1"/>
    </xf>
    <xf numFmtId="0" fontId="34" fillId="0" borderId="16" xfId="1" applyFont="1" applyBorder="1" applyAlignment="1">
      <alignment horizontal="left" vertical="top" wrapText="1"/>
    </xf>
    <xf numFmtId="0" fontId="34" fillId="0" borderId="28" xfId="1" applyFont="1" applyBorder="1" applyAlignment="1">
      <alignment horizontal="left" vertical="top" wrapText="1"/>
    </xf>
    <xf numFmtId="0" fontId="34" fillId="0" borderId="0" xfId="1" applyFont="1" applyAlignment="1">
      <alignment horizontal="left" vertical="top" wrapText="1"/>
    </xf>
    <xf numFmtId="0" fontId="34" fillId="0" borderId="50" xfId="1" applyFont="1" applyBorder="1" applyAlignment="1">
      <alignment horizontal="left" vertical="top" wrapText="1"/>
    </xf>
    <xf numFmtId="0" fontId="34" fillId="0" borderId="30" xfId="1" applyFont="1" applyBorder="1" applyAlignment="1">
      <alignment horizontal="left" vertical="top" wrapText="1"/>
    </xf>
    <xf numFmtId="0" fontId="34" fillId="0" borderId="35" xfId="1" applyFont="1" applyBorder="1" applyAlignment="1">
      <alignment horizontal="left" vertical="top" wrapText="1"/>
    </xf>
    <xf numFmtId="0" fontId="34" fillId="0" borderId="61" xfId="1" applyFont="1" applyBorder="1" applyAlignment="1">
      <alignment horizontal="left" vertical="top" wrapText="1"/>
    </xf>
    <xf numFmtId="0" fontId="34" fillId="0" borderId="47" xfId="1" applyFont="1" applyBorder="1" applyAlignment="1">
      <alignment horizontal="left" vertical="top" wrapText="1"/>
    </xf>
    <xf numFmtId="0" fontId="34" fillId="0" borderId="34" xfId="1" applyFont="1" applyBorder="1" applyAlignment="1">
      <alignment horizontal="left" vertical="top" wrapText="1"/>
    </xf>
    <xf numFmtId="0" fontId="34" fillId="0" borderId="49" xfId="1" applyFont="1" applyBorder="1" applyAlignment="1">
      <alignment horizontal="left" vertical="top" wrapText="1"/>
    </xf>
    <xf numFmtId="0" fontId="34" fillId="0" borderId="32" xfId="1" applyFont="1" applyBorder="1" applyAlignment="1">
      <alignment horizontal="left" vertical="top" wrapText="1"/>
    </xf>
    <xf numFmtId="0" fontId="34" fillId="0" borderId="60" xfId="1" applyFont="1" applyBorder="1" applyAlignment="1">
      <alignment horizontal="left" vertical="top" wrapText="1"/>
    </xf>
    <xf numFmtId="0" fontId="34" fillId="0" borderId="36" xfId="1" applyFont="1" applyBorder="1" applyAlignment="1">
      <alignment horizontal="left" vertical="top" wrapText="1"/>
    </xf>
    <xf numFmtId="0" fontId="34" fillId="0" borderId="17" xfId="1" applyFont="1" applyBorder="1" applyAlignment="1">
      <alignment horizontal="left" vertical="center" wrapText="1"/>
    </xf>
    <xf numFmtId="0" fontId="34" fillId="0" borderId="31" xfId="1" applyFont="1" applyBorder="1" applyAlignment="1">
      <alignment horizontal="left" vertical="center" wrapText="1"/>
    </xf>
    <xf numFmtId="0" fontId="34" fillId="0" borderId="0" xfId="1" applyFont="1" applyAlignment="1">
      <alignment horizontal="center" vertical="center" wrapText="1"/>
    </xf>
    <xf numFmtId="0" fontId="34" fillId="0" borderId="18" xfId="1" applyFont="1" applyBorder="1" applyAlignment="1">
      <alignment horizontal="center" vertical="center" wrapText="1"/>
    </xf>
    <xf numFmtId="0" fontId="34" fillId="0" borderId="19" xfId="1" applyFont="1" applyBorder="1" applyAlignment="1">
      <alignment horizontal="center" vertical="center" wrapText="1"/>
    </xf>
    <xf numFmtId="0" fontId="34" fillId="0" borderId="20" xfId="1" applyFont="1" applyBorder="1" applyAlignment="1">
      <alignment horizontal="center" vertical="center" wrapText="1"/>
    </xf>
    <xf numFmtId="0" fontId="29" fillId="17" borderId="9" xfId="1" applyFont="1" applyFill="1" applyBorder="1" applyAlignment="1">
      <alignment horizontal="left" vertical="center" wrapText="1"/>
    </xf>
    <xf numFmtId="0" fontId="2" fillId="0" borderId="47" xfId="1" applyFont="1" applyBorder="1" applyAlignment="1">
      <alignment horizontal="left" vertical="top" wrapText="1"/>
    </xf>
    <xf numFmtId="0" fontId="2" fillId="0" borderId="15" xfId="1" applyFont="1" applyBorder="1" applyAlignment="1">
      <alignment horizontal="left" vertical="top" wrapText="1"/>
    </xf>
    <xf numFmtId="0" fontId="2" fillId="0" borderId="16" xfId="1" applyFont="1" applyBorder="1" applyAlignment="1">
      <alignment horizontal="left" vertical="top" wrapText="1"/>
    </xf>
    <xf numFmtId="0" fontId="2" fillId="0" borderId="49" xfId="1" applyFont="1" applyBorder="1" applyAlignment="1">
      <alignment horizontal="left" vertical="top" wrapText="1"/>
    </xf>
    <xf numFmtId="0" fontId="2" fillId="0" borderId="0" xfId="1" applyFont="1" applyAlignment="1">
      <alignment horizontal="left" vertical="top" wrapText="1"/>
    </xf>
    <xf numFmtId="0" fontId="2" fillId="0" borderId="50" xfId="1" applyFont="1" applyBorder="1" applyAlignment="1">
      <alignment horizontal="left" vertical="top" wrapText="1"/>
    </xf>
    <xf numFmtId="0" fontId="2" fillId="0" borderId="44" xfId="1" applyFont="1" applyBorder="1" applyAlignment="1">
      <alignment horizontal="left" vertical="top" wrapText="1"/>
    </xf>
    <xf numFmtId="0" fontId="2" fillId="0" borderId="42" xfId="1" applyFont="1" applyBorder="1" applyAlignment="1">
      <alignment horizontal="left" vertical="top" wrapText="1"/>
    </xf>
    <xf numFmtId="0" fontId="2" fillId="0" borderId="43" xfId="1" applyFont="1" applyBorder="1" applyAlignment="1">
      <alignment horizontal="left" vertical="top" wrapText="1"/>
    </xf>
    <xf numFmtId="0" fontId="29" fillId="15" borderId="31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12" fillId="2" borderId="45" xfId="1" applyFont="1" applyFill="1" applyBorder="1" applyAlignment="1">
      <alignment horizontal="center" vertical="center" wrapText="1"/>
    </xf>
    <xf numFmtId="0" fontId="1" fillId="14" borderId="28" xfId="1" applyFont="1" applyFill="1" applyBorder="1" applyAlignment="1">
      <alignment horizontal="left" vertical="center" wrapText="1"/>
    </xf>
    <xf numFmtId="0" fontId="1" fillId="14" borderId="0" xfId="1" applyFont="1" applyFill="1" applyAlignment="1">
      <alignment horizontal="left" vertical="center" wrapText="1"/>
    </xf>
    <xf numFmtId="0" fontId="1" fillId="14" borderId="50" xfId="1" applyFont="1" applyFill="1" applyBorder="1" applyAlignment="1">
      <alignment horizontal="left" vertical="center" wrapText="1"/>
    </xf>
    <xf numFmtId="0" fontId="34" fillId="2" borderId="26" xfId="1" applyFont="1" applyFill="1" applyBorder="1" applyAlignment="1">
      <alignment horizontal="center" vertical="center"/>
    </xf>
    <xf numFmtId="0" fontId="1" fillId="14" borderId="69" xfId="1" applyFont="1" applyFill="1" applyBorder="1" applyAlignment="1">
      <alignment horizontal="left" vertical="center" wrapText="1"/>
    </xf>
    <xf numFmtId="0" fontId="1" fillId="14" borderId="42" xfId="1" applyFont="1" applyFill="1" applyBorder="1" applyAlignment="1">
      <alignment horizontal="left" vertical="center" wrapText="1"/>
    </xf>
    <xf numFmtId="0" fontId="1" fillId="14" borderId="43" xfId="1" applyFont="1" applyFill="1" applyBorder="1" applyAlignment="1">
      <alignment horizontal="left" vertical="center" wrapText="1"/>
    </xf>
    <xf numFmtId="0" fontId="1" fillId="14" borderId="44" xfId="1" applyFont="1" applyFill="1" applyBorder="1" applyAlignment="1">
      <alignment horizontal="left" vertical="center" wrapText="1"/>
    </xf>
    <xf numFmtId="0" fontId="1" fillId="14" borderId="68" xfId="1" applyFont="1" applyFill="1" applyBorder="1" applyAlignment="1">
      <alignment horizontal="left" vertical="center" wrapText="1"/>
    </xf>
    <xf numFmtId="0" fontId="1" fillId="14" borderId="33" xfId="1" applyFont="1" applyFill="1" applyBorder="1" applyAlignment="1">
      <alignment horizontal="left" vertical="center" wrapText="1"/>
    </xf>
    <xf numFmtId="0" fontId="1" fillId="14" borderId="26" xfId="1" applyFont="1" applyFill="1" applyBorder="1" applyAlignment="1">
      <alignment horizontal="left" vertical="center" wrapText="1"/>
    </xf>
    <xf numFmtId="0" fontId="1" fillId="14" borderId="27" xfId="1" applyFont="1" applyFill="1" applyBorder="1" applyAlignment="1">
      <alignment horizontal="left" vertical="center" wrapText="1"/>
    </xf>
    <xf numFmtId="0" fontId="10" fillId="6" borderId="44" xfId="1" applyFont="1" applyFill="1" applyBorder="1" applyAlignment="1" applyProtection="1">
      <alignment horizontal="center" vertical="center" wrapText="1"/>
      <protection locked="0"/>
    </xf>
    <xf numFmtId="0" fontId="10" fillId="6" borderId="42" xfId="1" applyFont="1" applyFill="1" applyBorder="1" applyAlignment="1" applyProtection="1">
      <alignment horizontal="center" vertical="center" wrapText="1"/>
      <protection locked="0"/>
    </xf>
    <xf numFmtId="0" fontId="10" fillId="6" borderId="68" xfId="1" applyFont="1" applyFill="1" applyBorder="1" applyAlignment="1" applyProtection="1">
      <alignment horizontal="center" vertical="center" wrapText="1"/>
      <protection locked="0"/>
    </xf>
    <xf numFmtId="0" fontId="10" fillId="6" borderId="33" xfId="1" applyFont="1" applyFill="1" applyBorder="1" applyAlignment="1" applyProtection="1">
      <alignment horizontal="center" vertical="center" wrapText="1"/>
      <protection locked="0"/>
    </xf>
    <xf numFmtId="0" fontId="10" fillId="6" borderId="26" xfId="1" applyFont="1" applyFill="1" applyBorder="1" applyAlignment="1" applyProtection="1">
      <alignment horizontal="center" vertical="center" wrapText="1"/>
      <protection locked="0"/>
    </xf>
    <xf numFmtId="0" fontId="10" fillId="6" borderId="54" xfId="1" applyFont="1" applyFill="1" applyBorder="1" applyAlignment="1" applyProtection="1">
      <alignment horizontal="center" vertical="center" wrapText="1"/>
      <protection locked="0"/>
    </xf>
    <xf numFmtId="0" fontId="10" fillId="6" borderId="43" xfId="1" applyFont="1" applyFill="1" applyBorder="1" applyAlignment="1" applyProtection="1">
      <alignment horizontal="center" vertical="center" wrapText="1"/>
      <protection locked="0"/>
    </xf>
    <xf numFmtId="0" fontId="10" fillId="6" borderId="53" xfId="1" applyFont="1" applyFill="1" applyBorder="1" applyAlignment="1" applyProtection="1">
      <alignment horizontal="center" vertical="center" wrapText="1"/>
      <protection locked="0"/>
    </xf>
    <xf numFmtId="0" fontId="29" fillId="6" borderId="18" xfId="1" applyFont="1" applyFill="1" applyBorder="1" applyAlignment="1">
      <alignment horizontal="left" vertical="center" wrapText="1"/>
    </xf>
    <xf numFmtId="0" fontId="29" fillId="6" borderId="20" xfId="1" applyFont="1" applyFill="1" applyBorder="1" applyAlignment="1">
      <alignment horizontal="left" vertical="center" wrapText="1"/>
    </xf>
    <xf numFmtId="0" fontId="12" fillId="19" borderId="10" xfId="1" applyFont="1" applyFill="1" applyBorder="1" applyAlignment="1">
      <alignment horizontal="center" vertical="center" wrapText="1"/>
    </xf>
    <xf numFmtId="0" fontId="12" fillId="19" borderId="45" xfId="1" applyFont="1" applyFill="1" applyBorder="1" applyAlignment="1">
      <alignment horizontal="center" vertical="center" wrapText="1"/>
    </xf>
    <xf numFmtId="0" fontId="2" fillId="0" borderId="9" xfId="1" applyFont="1" applyBorder="1" applyAlignment="1">
      <alignment horizontal="left" vertical="top" wrapText="1"/>
    </xf>
    <xf numFmtId="0" fontId="2" fillId="0" borderId="12" xfId="1" applyFont="1" applyBorder="1" applyAlignment="1">
      <alignment horizontal="left" vertical="top" wrapText="1"/>
    </xf>
    <xf numFmtId="0" fontId="2" fillId="0" borderId="31" xfId="1" applyFont="1" applyBorder="1" applyAlignment="1">
      <alignment horizontal="left" vertical="top" wrapText="1"/>
    </xf>
    <xf numFmtId="0" fontId="2" fillId="0" borderId="21" xfId="1" applyFont="1" applyBorder="1" applyAlignment="1">
      <alignment horizontal="left" vertical="top" wrapText="1"/>
    </xf>
    <xf numFmtId="0" fontId="29" fillId="8" borderId="9" xfId="1" applyFont="1" applyFill="1" applyBorder="1" applyAlignment="1">
      <alignment horizontal="center" vertical="center" wrapText="1"/>
    </xf>
    <xf numFmtId="0" fontId="34" fillId="0" borderId="42" xfId="1" applyFont="1" applyBorder="1" applyAlignment="1">
      <alignment horizontal="center" vertical="center"/>
    </xf>
    <xf numFmtId="0" fontId="29" fillId="6" borderId="10" xfId="1" applyFont="1" applyFill="1" applyBorder="1" applyAlignment="1">
      <alignment horizontal="left" vertical="center" wrapText="1"/>
    </xf>
    <xf numFmtId="0" fontId="29" fillId="6" borderId="11" xfId="1" applyFont="1" applyFill="1" applyBorder="1" applyAlignment="1">
      <alignment horizontal="left" vertical="center" wrapText="1"/>
    </xf>
    <xf numFmtId="0" fontId="7" fillId="14" borderId="33" xfId="1" applyFont="1" applyFill="1" applyBorder="1" applyAlignment="1">
      <alignment horizontal="center" vertical="center" textRotation="90"/>
    </xf>
    <xf numFmtId="0" fontId="7" fillId="14" borderId="59" xfId="1" applyFont="1" applyFill="1" applyBorder="1" applyAlignment="1">
      <alignment horizontal="center" vertical="center" textRotation="90"/>
    </xf>
    <xf numFmtId="0" fontId="7" fillId="14" borderId="29" xfId="1" applyFont="1" applyFill="1" applyBorder="1" applyAlignment="1">
      <alignment horizontal="center" vertical="center" textRotation="90"/>
    </xf>
    <xf numFmtId="0" fontId="29" fillId="13" borderId="24" xfId="1" applyFont="1" applyFill="1" applyBorder="1" applyAlignment="1">
      <alignment horizontal="center" vertical="center"/>
    </xf>
    <xf numFmtId="0" fontId="29" fillId="13" borderId="53" xfId="1" applyFont="1" applyFill="1" applyBorder="1" applyAlignment="1">
      <alignment horizontal="center" vertical="center"/>
    </xf>
    <xf numFmtId="0" fontId="29" fillId="13" borderId="24" xfId="1" applyFont="1" applyFill="1" applyBorder="1" applyAlignment="1">
      <alignment horizontal="center" vertical="center" wrapText="1"/>
    </xf>
    <xf numFmtId="0" fontId="29" fillId="13" borderId="53" xfId="1" applyFont="1" applyFill="1" applyBorder="1" applyAlignment="1">
      <alignment horizontal="center" vertical="center" wrapText="1"/>
    </xf>
    <xf numFmtId="0" fontId="29" fillId="13" borderId="33" xfId="1" applyFont="1" applyFill="1" applyBorder="1" applyAlignment="1">
      <alignment horizontal="center" vertical="center" wrapText="1"/>
    </xf>
    <xf numFmtId="0" fontId="29" fillId="13" borderId="26" xfId="1" applyFont="1" applyFill="1" applyBorder="1" applyAlignment="1">
      <alignment horizontal="center" vertical="center" wrapText="1"/>
    </xf>
    <xf numFmtId="0" fontId="29" fillId="13" borderId="25" xfId="1" applyFont="1" applyFill="1" applyBorder="1" applyAlignment="1">
      <alignment horizontal="center" vertical="center" wrapText="1"/>
    </xf>
    <xf numFmtId="0" fontId="1" fillId="7" borderId="9" xfId="1" applyFont="1" applyFill="1" applyBorder="1" applyAlignment="1">
      <alignment horizontal="center" vertical="center" wrapText="1"/>
    </xf>
    <xf numFmtId="0" fontId="12" fillId="19" borderId="8" xfId="1" applyFont="1" applyFill="1" applyBorder="1" applyAlignment="1">
      <alignment horizontal="left" vertical="center" wrapText="1"/>
    </xf>
    <xf numFmtId="0" fontId="12" fillId="19" borderId="9" xfId="1" applyFont="1" applyFill="1" applyBorder="1" applyAlignment="1">
      <alignment horizontal="left" vertical="center" wrapText="1"/>
    </xf>
    <xf numFmtId="0" fontId="12" fillId="19" borderId="10" xfId="1" applyFont="1" applyFill="1" applyBorder="1" applyAlignment="1">
      <alignment horizontal="left" vertical="center" wrapText="1"/>
    </xf>
    <xf numFmtId="0" fontId="29" fillId="16" borderId="9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left" vertical="center"/>
    </xf>
    <xf numFmtId="0" fontId="4" fillId="0" borderId="9" xfId="1" applyFont="1" applyBorder="1" applyAlignment="1">
      <alignment horizontal="left" vertical="center"/>
    </xf>
    <xf numFmtId="0" fontId="4" fillId="0" borderId="10" xfId="1" applyFont="1" applyBorder="1" applyAlignment="1">
      <alignment horizontal="left" vertical="center"/>
    </xf>
    <xf numFmtId="0" fontId="4" fillId="0" borderId="17" xfId="1" applyFont="1" applyBorder="1" applyAlignment="1">
      <alignment horizontal="left" vertical="center"/>
    </xf>
    <xf numFmtId="0" fontId="4" fillId="0" borderId="31" xfId="1" applyFont="1" applyBorder="1" applyAlignment="1">
      <alignment horizontal="left" vertical="center"/>
    </xf>
    <xf numFmtId="0" fontId="4" fillId="0" borderId="18" xfId="1" applyFont="1" applyBorder="1" applyAlignment="1">
      <alignment horizontal="left" vertical="center"/>
    </xf>
    <xf numFmtId="0" fontId="12" fillId="2" borderId="8" xfId="1" applyFont="1" applyFill="1" applyBorder="1" applyAlignment="1">
      <alignment horizontal="left" vertical="center" wrapText="1"/>
    </xf>
    <xf numFmtId="0" fontId="12" fillId="2" borderId="9" xfId="1" applyFont="1" applyFill="1" applyBorder="1" applyAlignment="1">
      <alignment horizontal="left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24" fillId="0" borderId="10" xfId="1" applyFont="1" applyBorder="1" applyAlignment="1">
      <alignment horizontal="center" vertical="center"/>
    </xf>
    <xf numFmtId="0" fontId="24" fillId="0" borderId="45" xfId="1" applyFont="1" applyBorder="1" applyAlignment="1">
      <alignment horizontal="center" vertical="center"/>
    </xf>
    <xf numFmtId="0" fontId="24" fillId="0" borderId="11" xfId="1" applyFont="1" applyBorder="1" applyAlignment="1">
      <alignment horizontal="center" vertical="center"/>
    </xf>
    <xf numFmtId="0" fontId="25" fillId="3" borderId="49" xfId="1" applyFont="1" applyFill="1" applyBorder="1" applyAlignment="1">
      <alignment horizontal="center" vertical="center"/>
    </xf>
    <xf numFmtId="0" fontId="25" fillId="3" borderId="0" xfId="1" applyFont="1" applyFill="1" applyAlignment="1">
      <alignment horizontal="center" vertical="center"/>
    </xf>
    <xf numFmtId="0" fontId="6" fillId="0" borderId="45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9" fillId="14" borderId="41" xfId="1" applyFont="1" applyFill="1" applyBorder="1" applyAlignment="1">
      <alignment horizontal="left" vertical="center"/>
    </xf>
    <xf numFmtId="0" fontId="55" fillId="2" borderId="40" xfId="1" applyFont="1" applyFill="1" applyBorder="1" applyAlignment="1">
      <alignment horizontal="left" vertical="center" wrapText="1"/>
    </xf>
    <xf numFmtId="0" fontId="55" fillId="2" borderId="65" xfId="1" applyFont="1" applyFill="1" applyBorder="1" applyAlignment="1">
      <alignment horizontal="left" vertical="center" wrapText="1"/>
    </xf>
    <xf numFmtId="0" fontId="9" fillId="14" borderId="9" xfId="1" applyFont="1" applyFill="1" applyBorder="1" applyAlignment="1">
      <alignment horizontal="left" vertical="center" wrapText="1"/>
    </xf>
    <xf numFmtId="0" fontId="28" fillId="2" borderId="0" xfId="1" applyFont="1" applyFill="1" applyAlignment="1">
      <alignment horizontal="center" vertical="center" wrapText="1"/>
    </xf>
    <xf numFmtId="0" fontId="32" fillId="5" borderId="9" xfId="1" applyFont="1" applyFill="1" applyBorder="1" applyAlignment="1" applyProtection="1">
      <alignment horizontal="center" vertical="center" wrapText="1"/>
      <protection locked="0"/>
    </xf>
    <xf numFmtId="0" fontId="34" fillId="6" borderId="9" xfId="1" applyFont="1" applyFill="1" applyBorder="1" applyAlignment="1" applyProtection="1">
      <alignment horizontal="left" vertical="center" wrapText="1"/>
      <protection locked="0"/>
    </xf>
    <xf numFmtId="0" fontId="34" fillId="5" borderId="9" xfId="1" applyFont="1" applyFill="1" applyBorder="1" applyAlignment="1">
      <alignment horizontal="center" vertical="center"/>
    </xf>
    <xf numFmtId="0" fontId="29" fillId="6" borderId="9" xfId="1" applyFont="1" applyFill="1" applyBorder="1" applyAlignment="1">
      <alignment horizontal="center" vertical="center" wrapText="1"/>
    </xf>
    <xf numFmtId="0" fontId="31" fillId="6" borderId="9" xfId="1" applyFont="1" applyFill="1" applyBorder="1" applyAlignment="1" applyProtection="1">
      <alignment horizontal="center" vertical="center" wrapText="1"/>
      <protection locked="0"/>
    </xf>
    <xf numFmtId="0" fontId="10" fillId="13" borderId="9" xfId="1" applyFont="1" applyFill="1" applyBorder="1" applyAlignment="1">
      <alignment horizontal="center" vertical="center" wrapText="1"/>
    </xf>
    <xf numFmtId="0" fontId="34" fillId="0" borderId="48" xfId="1" applyFont="1" applyBorder="1" applyAlignment="1">
      <alignment horizontal="center" vertical="center" wrapText="1"/>
    </xf>
    <xf numFmtId="0" fontId="29" fillId="13" borderId="9" xfId="1" applyFont="1" applyFill="1" applyBorder="1" applyAlignment="1">
      <alignment horizontal="left" vertical="center" wrapText="1"/>
    </xf>
    <xf numFmtId="0" fontId="10" fillId="17" borderId="33" xfId="1" applyFont="1" applyFill="1" applyBorder="1" applyAlignment="1">
      <alignment horizontal="left" vertical="center"/>
    </xf>
    <xf numFmtId="0" fontId="10" fillId="17" borderId="54" xfId="1" applyFont="1" applyFill="1" applyBorder="1" applyAlignment="1">
      <alignment horizontal="left" vertical="center"/>
    </xf>
    <xf numFmtId="0" fontId="10" fillId="17" borderId="59" xfId="1" applyFont="1" applyFill="1" applyBorder="1" applyAlignment="1">
      <alignment horizontal="left" vertical="center"/>
    </xf>
    <xf numFmtId="0" fontId="10" fillId="17" borderId="11" xfId="1" applyFont="1" applyFill="1" applyBorder="1" applyAlignment="1">
      <alignment horizontal="left" vertical="center"/>
    </xf>
    <xf numFmtId="0" fontId="53" fillId="5" borderId="7" xfId="1" applyFont="1" applyFill="1" applyBorder="1" applyAlignment="1">
      <alignment horizontal="center" vertical="center"/>
    </xf>
    <xf numFmtId="0" fontId="53" fillId="5" borderId="13" xfId="1" applyFont="1" applyFill="1" applyBorder="1" applyAlignment="1">
      <alignment horizontal="center" vertical="center"/>
    </xf>
    <xf numFmtId="0" fontId="53" fillId="5" borderId="22" xfId="1" applyFont="1" applyFill="1" applyBorder="1" applyAlignment="1">
      <alignment horizontal="center" vertical="center"/>
    </xf>
    <xf numFmtId="0" fontId="10" fillId="17" borderId="31" xfId="1" applyFont="1" applyFill="1" applyBorder="1" applyAlignment="1">
      <alignment horizontal="center" vertical="center"/>
    </xf>
    <xf numFmtId="0" fontId="10" fillId="17" borderId="9" xfId="1" applyFont="1" applyFill="1" applyBorder="1" applyAlignment="1">
      <alignment horizontal="left" vertical="center"/>
    </xf>
    <xf numFmtId="0" fontId="10" fillId="17" borderId="24" xfId="1" applyFont="1" applyFill="1" applyBorder="1" applyAlignment="1">
      <alignment horizontal="left" vertical="center" wrapText="1"/>
    </xf>
    <xf numFmtId="0" fontId="8" fillId="13" borderId="7" xfId="1" applyFont="1" applyFill="1" applyBorder="1" applyAlignment="1">
      <alignment horizontal="center" vertical="center" wrapText="1"/>
    </xf>
    <xf numFmtId="0" fontId="8" fillId="13" borderId="13" xfId="1" applyFont="1" applyFill="1" applyBorder="1" applyAlignment="1">
      <alignment horizontal="center" vertical="center" wrapText="1"/>
    </xf>
    <xf numFmtId="0" fontId="8" fillId="13" borderId="22" xfId="1" applyFont="1" applyFill="1" applyBorder="1" applyAlignment="1">
      <alignment horizontal="center" vertical="center" wrapText="1"/>
    </xf>
    <xf numFmtId="0" fontId="12" fillId="2" borderId="24" xfId="1" applyFont="1" applyFill="1" applyBorder="1" applyAlignment="1">
      <alignment horizontal="center" vertical="center"/>
    </xf>
    <xf numFmtId="0" fontId="12" fillId="2" borderId="53" xfId="1" applyFont="1" applyFill="1" applyBorder="1" applyAlignment="1">
      <alignment horizontal="center" vertical="center"/>
    </xf>
    <xf numFmtId="14" fontId="12" fillId="2" borderId="9" xfId="1" applyNumberFormat="1" applyFont="1" applyFill="1" applyBorder="1" applyAlignment="1">
      <alignment horizontal="center" vertical="center"/>
    </xf>
    <xf numFmtId="14" fontId="12" fillId="2" borderId="10" xfId="1" applyNumberFormat="1" applyFont="1" applyFill="1" applyBorder="1" applyAlignment="1">
      <alignment horizontal="center" vertical="center"/>
    </xf>
    <xf numFmtId="0" fontId="12" fillId="5" borderId="24" xfId="1" applyFont="1" applyFill="1" applyBorder="1" applyAlignment="1">
      <alignment horizontal="left" vertical="center"/>
    </xf>
    <xf numFmtId="0" fontId="12" fillId="5" borderId="9" xfId="1" applyFont="1" applyFill="1" applyBorder="1" applyAlignment="1">
      <alignment horizontal="left" vertical="center"/>
    </xf>
    <xf numFmtId="0" fontId="10" fillId="17" borderId="31" xfId="1" applyFont="1" applyFill="1" applyBorder="1" applyAlignment="1">
      <alignment horizontal="left" vertical="center"/>
    </xf>
    <xf numFmtId="0" fontId="10" fillId="17" borderId="29" xfId="1" applyFont="1" applyFill="1" applyBorder="1" applyAlignment="1">
      <alignment horizontal="left" vertical="center"/>
    </xf>
    <xf numFmtId="0" fontId="10" fillId="17" borderId="20" xfId="1" applyFont="1" applyFill="1" applyBorder="1" applyAlignment="1">
      <alignment horizontal="left" vertical="center"/>
    </xf>
    <xf numFmtId="0" fontId="4" fillId="0" borderId="31" xfId="1" applyFont="1" applyBorder="1" applyAlignment="1">
      <alignment horizontal="center" vertical="center"/>
    </xf>
    <xf numFmtId="49" fontId="12" fillId="5" borderId="18" xfId="1" applyNumberFormat="1" applyFont="1" applyFill="1" applyBorder="1" applyAlignment="1">
      <alignment horizontal="left" vertical="center"/>
    </xf>
    <xf numFmtId="49" fontId="12" fillId="5" borderId="19" xfId="1" applyNumberFormat="1" applyFont="1" applyFill="1" applyBorder="1" applyAlignment="1">
      <alignment horizontal="left" vertical="center"/>
    </xf>
    <xf numFmtId="49" fontId="12" fillId="5" borderId="20" xfId="1" applyNumberFormat="1" applyFont="1" applyFill="1" applyBorder="1" applyAlignment="1">
      <alignment horizontal="left" vertical="center"/>
    </xf>
    <xf numFmtId="0" fontId="30" fillId="6" borderId="9" xfId="1" applyFont="1" applyFill="1" applyBorder="1" applyAlignment="1" applyProtection="1">
      <alignment horizontal="center" vertical="center" wrapText="1"/>
      <protection locked="0"/>
    </xf>
    <xf numFmtId="0" fontId="29" fillId="6" borderId="9" xfId="1" applyFont="1" applyFill="1" applyBorder="1" applyAlignment="1">
      <alignment horizontal="center" vertical="center"/>
    </xf>
    <xf numFmtId="0" fontId="35" fillId="2" borderId="47" xfId="1" applyFont="1" applyFill="1" applyBorder="1" applyAlignment="1">
      <alignment horizontal="left" vertical="top" wrapText="1"/>
    </xf>
    <xf numFmtId="0" fontId="35" fillId="2" borderId="15" xfId="1" applyFont="1" applyFill="1" applyBorder="1" applyAlignment="1">
      <alignment horizontal="left" vertical="top" wrapText="1"/>
    </xf>
    <xf numFmtId="0" fontId="35" fillId="2" borderId="0" xfId="1" applyFont="1" applyFill="1" applyAlignment="1">
      <alignment horizontal="left" vertical="top" wrapText="1"/>
    </xf>
    <xf numFmtId="0" fontId="35" fillId="2" borderId="16" xfId="1" applyFont="1" applyFill="1" applyBorder="1" applyAlignment="1">
      <alignment horizontal="left" vertical="top" wrapText="1"/>
    </xf>
    <xf numFmtId="0" fontId="9" fillId="14" borderId="60" xfId="1" applyFont="1" applyFill="1" applyBorder="1" applyAlignment="1">
      <alignment horizontal="left" vertical="center" wrapText="1"/>
    </xf>
    <xf numFmtId="0" fontId="9" fillId="14" borderId="35" xfId="1" applyFont="1" applyFill="1" applyBorder="1" applyAlignment="1">
      <alignment horizontal="left" vertical="center" wrapText="1"/>
    </xf>
    <xf numFmtId="0" fontId="34" fillId="2" borderId="2" xfId="1" applyFont="1" applyFill="1" applyBorder="1" applyAlignment="1">
      <alignment horizontal="center" vertical="center"/>
    </xf>
    <xf numFmtId="0" fontId="57" fillId="14" borderId="53" xfId="1" applyFont="1" applyFill="1" applyBorder="1" applyAlignment="1">
      <alignment horizontal="center" vertical="center" wrapText="1"/>
    </xf>
    <xf numFmtId="0" fontId="57" fillId="14" borderId="26" xfId="1" applyFont="1" applyFill="1" applyBorder="1" applyAlignment="1">
      <alignment horizontal="center" vertical="center" wrapText="1"/>
    </xf>
    <xf numFmtId="0" fontId="57" fillId="14" borderId="27" xfId="1" applyFont="1" applyFill="1" applyBorder="1" applyAlignment="1">
      <alignment horizontal="center" vertical="center" wrapText="1"/>
    </xf>
    <xf numFmtId="0" fontId="57" fillId="14" borderId="33" xfId="1" applyFont="1" applyFill="1" applyBorder="1" applyAlignment="1">
      <alignment horizontal="center" vertical="center" wrapText="1"/>
    </xf>
    <xf numFmtId="0" fontId="57" fillId="14" borderId="54" xfId="1" applyFont="1" applyFill="1" applyBorder="1" applyAlignment="1">
      <alignment horizontal="center" vertical="center" wrapText="1"/>
    </xf>
    <xf numFmtId="0" fontId="9" fillId="14" borderId="1" xfId="1" applyFont="1" applyFill="1" applyBorder="1" applyAlignment="1">
      <alignment horizontal="center" vertical="center" wrapText="1"/>
    </xf>
    <xf numFmtId="0" fontId="9" fillId="14" borderId="2" xfId="1" applyFont="1" applyFill="1" applyBorder="1" applyAlignment="1">
      <alignment horizontal="center" vertical="center" wrapText="1"/>
    </xf>
    <xf numFmtId="0" fontId="9" fillId="14" borderId="3" xfId="1" applyFont="1" applyFill="1" applyBorder="1" applyAlignment="1">
      <alignment horizontal="center" vertical="center" wrapText="1"/>
    </xf>
    <xf numFmtId="0" fontId="39" fillId="0" borderId="7" xfId="1" applyFont="1" applyBorder="1" applyAlignment="1">
      <alignment horizontal="center" vertical="center" textRotation="90"/>
    </xf>
    <xf numFmtId="0" fontId="39" fillId="0" borderId="13" xfId="1" applyFont="1" applyBorder="1" applyAlignment="1">
      <alignment horizontal="center" vertical="center" textRotation="90"/>
    </xf>
    <xf numFmtId="0" fontId="39" fillId="0" borderId="22" xfId="1" applyFont="1" applyBorder="1" applyAlignment="1">
      <alignment horizontal="center" vertical="center" textRotation="90"/>
    </xf>
    <xf numFmtId="0" fontId="9" fillId="14" borderId="9" xfId="3" applyFont="1" applyFill="1" applyBorder="1" applyAlignment="1">
      <alignment horizontal="center" vertical="center" wrapText="1"/>
    </xf>
    <xf numFmtId="0" fontId="9" fillId="14" borderId="10" xfId="1" applyFont="1" applyFill="1" applyBorder="1" applyAlignment="1">
      <alignment horizontal="center" vertical="center"/>
    </xf>
    <xf numFmtId="0" fontId="9" fillId="14" borderId="45" xfId="1" applyFont="1" applyFill="1" applyBorder="1" applyAlignment="1">
      <alignment horizontal="center" vertical="center"/>
    </xf>
    <xf numFmtId="0" fontId="9" fillId="14" borderId="11" xfId="1" applyFont="1" applyFill="1" applyBorder="1" applyAlignment="1">
      <alignment horizontal="center" vertical="center"/>
    </xf>
    <xf numFmtId="0" fontId="9" fillId="14" borderId="62" xfId="1" applyFont="1" applyFill="1" applyBorder="1" applyAlignment="1">
      <alignment horizontal="center" vertical="center" wrapText="1"/>
    </xf>
    <xf numFmtId="0" fontId="9" fillId="14" borderId="55" xfId="1" applyFont="1" applyFill="1" applyBorder="1" applyAlignment="1">
      <alignment horizontal="center" vertical="center" wrapText="1"/>
    </xf>
    <xf numFmtId="0" fontId="61" fillId="14" borderId="49" xfId="3" applyFont="1" applyFill="1" applyBorder="1" applyAlignment="1">
      <alignment horizontal="center" vertical="center" wrapText="1"/>
    </xf>
    <xf numFmtId="0" fontId="61" fillId="14" borderId="44" xfId="3" applyFont="1" applyFill="1" applyBorder="1" applyAlignment="1">
      <alignment horizontal="center" vertical="center" wrapText="1"/>
    </xf>
    <xf numFmtId="0" fontId="61" fillId="14" borderId="44" xfId="3" applyFont="1" applyFill="1" applyBorder="1" applyAlignment="1">
      <alignment horizontal="center" vertical="center"/>
    </xf>
    <xf numFmtId="0" fontId="61" fillId="14" borderId="42" xfId="3" applyFont="1" applyFill="1" applyBorder="1" applyAlignment="1">
      <alignment horizontal="center" vertical="center"/>
    </xf>
    <xf numFmtId="0" fontId="67" fillId="3" borderId="0" xfId="3" applyFont="1" applyFill="1" applyAlignment="1">
      <alignment horizontal="left" vertical="center"/>
    </xf>
    <xf numFmtId="0" fontId="44" fillId="3" borderId="1" xfId="3" applyFont="1" applyFill="1" applyBorder="1" applyAlignment="1" applyProtection="1">
      <alignment horizontal="center" vertical="center" wrapText="1"/>
      <protection locked="0"/>
    </xf>
    <xf numFmtId="0" fontId="44" fillId="3" borderId="2" xfId="3" applyFont="1" applyFill="1" applyBorder="1" applyAlignment="1" applyProtection="1">
      <alignment horizontal="center" vertical="center" wrapText="1"/>
      <protection locked="0"/>
    </xf>
    <xf numFmtId="0" fontId="44" fillId="3" borderId="3" xfId="3" applyFont="1" applyFill="1" applyBorder="1" applyAlignment="1" applyProtection="1">
      <alignment horizontal="center" vertical="center" wrapText="1"/>
      <protection locked="0"/>
    </xf>
    <xf numFmtId="0" fontId="62" fillId="14" borderId="42" xfId="3" applyFont="1" applyFill="1" applyBorder="1" applyAlignment="1">
      <alignment horizontal="left" vertical="center"/>
    </xf>
    <xf numFmtId="0" fontId="62" fillId="14" borderId="43" xfId="3" applyFont="1" applyFill="1" applyBorder="1" applyAlignment="1">
      <alignment horizontal="left" vertical="center"/>
    </xf>
    <xf numFmtId="0" fontId="61" fillId="14" borderId="40" xfId="3" applyFont="1" applyFill="1" applyBorder="1" applyAlignment="1">
      <alignment horizontal="left" vertical="center"/>
    </xf>
    <xf numFmtId="0" fontId="63" fillId="0" borderId="1" xfId="3" applyFont="1" applyBorder="1" applyAlignment="1" applyProtection="1">
      <alignment horizontal="center" vertical="center" wrapText="1"/>
      <protection locked="0"/>
    </xf>
    <xf numFmtId="0" fontId="63" fillId="0" borderId="2" xfId="3" applyFont="1" applyBorder="1" applyAlignment="1" applyProtection="1">
      <alignment horizontal="center" vertical="center" wrapText="1"/>
      <protection locked="0"/>
    </xf>
    <xf numFmtId="0" fontId="63" fillId="0" borderId="3" xfId="3" applyFont="1" applyBorder="1" applyAlignment="1" applyProtection="1">
      <alignment horizontal="center" vertical="center" wrapText="1"/>
      <protection locked="0"/>
    </xf>
    <xf numFmtId="0" fontId="61" fillId="14" borderId="44" xfId="3" applyFont="1" applyFill="1" applyBorder="1" applyAlignment="1">
      <alignment horizontal="left" vertical="center"/>
    </xf>
    <xf numFmtId="0" fontId="61" fillId="14" borderId="42" xfId="3" applyFont="1" applyFill="1" applyBorder="1" applyAlignment="1">
      <alignment horizontal="left" vertical="center"/>
    </xf>
    <xf numFmtId="0" fontId="61" fillId="14" borderId="43" xfId="3" applyFont="1" applyFill="1" applyBorder="1" applyAlignment="1">
      <alignment horizontal="left" vertical="center"/>
    </xf>
    <xf numFmtId="0" fontId="9" fillId="14" borderId="9" xfId="1" applyFont="1" applyFill="1" applyBorder="1" applyAlignment="1">
      <alignment horizontal="center" vertical="center" wrapText="1"/>
    </xf>
    <xf numFmtId="0" fontId="9" fillId="14" borderId="42" xfId="1" applyFont="1" applyFill="1" applyBorder="1" applyAlignment="1">
      <alignment horizontal="center" vertical="center"/>
    </xf>
    <xf numFmtId="0" fontId="9" fillId="14" borderId="43" xfId="1" applyFont="1" applyFill="1" applyBorder="1" applyAlignment="1">
      <alignment horizontal="center" vertical="center"/>
    </xf>
    <xf numFmtId="0" fontId="60" fillId="14" borderId="40" xfId="3" applyFont="1" applyFill="1" applyBorder="1" applyAlignment="1">
      <alignment horizontal="center" vertical="center"/>
    </xf>
  </cellXfs>
  <cellStyles count="6">
    <cellStyle name="Hipervínculo 2" xfId="4" xr:uid="{00000000-0005-0000-0000-000000000000}"/>
    <cellStyle name="Millares [0] 2" xfId="2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3 2" xfId="5" xr:uid="{B44B3F85-5E7C-4EFE-8699-2CE0BF75AC0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68580</xdr:rowOff>
    </xdr:from>
    <xdr:to>
      <xdr:col>12</xdr:col>
      <xdr:colOff>243840</xdr:colOff>
      <xdr:row>0</xdr:row>
      <xdr:rowOff>68580</xdr:rowOff>
    </xdr:to>
    <xdr:pic>
      <xdr:nvPicPr>
        <xdr:cNvPr id="2" name="Picture 49" descr="Logo_FOSIS_72dpi">
          <a:extLst>
            <a:ext uri="{FF2B5EF4-FFF2-40B4-BE49-F238E27FC236}">
              <a16:creationId xmlns:a16="http://schemas.microsoft.com/office/drawing/2014/main" id="{20005090-5545-448E-8C32-9D2A7E7E4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FFF"/>
            </a:clrFrom>
            <a:clrTo>
              <a:srgbClr val="FCFFFF">
                <a:alpha val="0"/>
              </a:srgbClr>
            </a:clrTo>
          </a:clrChange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7720" y="68580"/>
          <a:ext cx="243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</xdr:row>
      <xdr:rowOff>30480</xdr:rowOff>
    </xdr:from>
    <xdr:to>
      <xdr:col>1</xdr:col>
      <xdr:colOff>1104900</xdr:colOff>
      <xdr:row>1</xdr:row>
      <xdr:rowOff>281940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3F45131E-C1EA-4F1B-9EA5-61978CAD5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04800"/>
          <a:ext cx="73914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6</xdr:col>
      <xdr:colOff>0</xdr:colOff>
      <xdr:row>42</xdr:row>
      <xdr:rowOff>0</xdr:rowOff>
    </xdr:to>
    <xdr:pic>
      <xdr:nvPicPr>
        <xdr:cNvPr id="4" name="Picture 207">
          <a:extLst>
            <a:ext uri="{FF2B5EF4-FFF2-40B4-BE49-F238E27FC236}">
              <a16:creationId xmlns:a16="http://schemas.microsoft.com/office/drawing/2014/main" id="{6A7F8CF1-4F1B-4911-86EA-AF8C3C859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3020" y="100660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6</xdr:col>
      <xdr:colOff>0</xdr:colOff>
      <xdr:row>42</xdr:row>
      <xdr:rowOff>0</xdr:rowOff>
    </xdr:to>
    <xdr:pic>
      <xdr:nvPicPr>
        <xdr:cNvPr id="5" name="Picture 208">
          <a:extLst>
            <a:ext uri="{FF2B5EF4-FFF2-40B4-BE49-F238E27FC236}">
              <a16:creationId xmlns:a16="http://schemas.microsoft.com/office/drawing/2014/main" id="{7E409FA9-94A8-414C-807A-064448A0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3020" y="100660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6</xdr:col>
      <xdr:colOff>0</xdr:colOff>
      <xdr:row>42</xdr:row>
      <xdr:rowOff>0</xdr:rowOff>
    </xdr:to>
    <xdr:pic>
      <xdr:nvPicPr>
        <xdr:cNvPr id="6" name="Picture 209">
          <a:extLst>
            <a:ext uri="{FF2B5EF4-FFF2-40B4-BE49-F238E27FC236}">
              <a16:creationId xmlns:a16="http://schemas.microsoft.com/office/drawing/2014/main" id="{D094E0F3-2030-4BF4-9128-34AA2C87E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3020" y="100660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6</xdr:col>
      <xdr:colOff>0</xdr:colOff>
      <xdr:row>42</xdr:row>
      <xdr:rowOff>0</xdr:rowOff>
    </xdr:to>
    <xdr:pic>
      <xdr:nvPicPr>
        <xdr:cNvPr id="7" name="Picture 210">
          <a:extLst>
            <a:ext uri="{FF2B5EF4-FFF2-40B4-BE49-F238E27FC236}">
              <a16:creationId xmlns:a16="http://schemas.microsoft.com/office/drawing/2014/main" id="{B54DED41-6CC0-4C84-ABD8-5D6859F02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3020" y="100660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0</xdr:row>
      <xdr:rowOff>91440</xdr:rowOff>
    </xdr:from>
    <xdr:to>
      <xdr:col>1</xdr:col>
      <xdr:colOff>281940</xdr:colOff>
      <xdr:row>1</xdr:row>
      <xdr:rowOff>281940</xdr:rowOff>
    </xdr:to>
    <xdr:pic>
      <xdr:nvPicPr>
        <xdr:cNvPr id="8" name="Imagen 16" descr="C:\Users\marcela.hidalgo\Desktop\CEDOC\Fosis_RGB.jpg">
          <a:extLst>
            <a:ext uri="{FF2B5EF4-FFF2-40B4-BE49-F238E27FC236}">
              <a16:creationId xmlns:a16="http://schemas.microsoft.com/office/drawing/2014/main" id="{4BEB476C-F5C9-4052-ADA7-99E63AA89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91440"/>
          <a:ext cx="5181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CC5E5BB4-F69A-4AEA-8D24-B5E497CE7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612FDBB3-F649-4660-93CD-74261B6F6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D2FEC59A-F03F-4A3D-8135-0BAF5D07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86BED24C-AD18-468D-B1D6-BBEA6CA47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1B39E9B0-DF00-4662-BFE4-E4D3ACF6F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8659CEA1-0EA1-42D6-8108-68A726DE4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5A316DD9-AD54-477A-84E1-C3BAFD1FB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DA9050F4-19C7-4E3B-8841-45136C8DE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490B68E9-54FA-4703-B77B-B326C3FE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7B991CC4-E1C1-4BAD-884B-9FD2018D5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92AFF093-9710-485F-A324-6EAB96909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4931AA0A-F2F3-48A8-A9C1-BAAAB4311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98620FC9-4C94-460F-B1FA-2DA459601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267727B5-B899-42E5-AD4F-B4D1FD866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EDFACAE1-095D-4EF3-9324-6071F9887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675AA721-ECA4-416E-92A1-44060069C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52644E79-3418-4A88-9DE3-43A15922E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AB4A4F7A-94DE-43A0-8FB1-18DB90265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EFF52C4A-0D6A-47E4-845D-5DD02EC3C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44E320CD-C638-445B-823A-E0C2B774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362374</xdr:colOff>
      <xdr:row>0</xdr:row>
      <xdr:rowOff>147320</xdr:rowOff>
    </xdr:from>
    <xdr:to>
      <xdr:col>2</xdr:col>
      <xdr:colOff>583354</xdr:colOff>
      <xdr:row>0</xdr:row>
      <xdr:rowOff>635000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38FB529-3250-4368-9263-720D7F0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07" y="147320"/>
          <a:ext cx="1499447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135467</xdr:colOff>
      <xdr:row>0</xdr:row>
      <xdr:rowOff>141394</xdr:rowOff>
    </xdr:from>
    <xdr:to>
      <xdr:col>1</xdr:col>
      <xdr:colOff>255694</xdr:colOff>
      <xdr:row>0</xdr:row>
      <xdr:rowOff>667174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54D10C46-87CB-431B-8D15-D766D4A8B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67" y="141394"/>
          <a:ext cx="59436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ADD059B8-FE91-4B1C-8527-00A9C96DA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F9CD6364-0C7B-43F5-941F-4F49899AA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77BC0109-8BFC-45F4-A0B8-ED712DF34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99CBA87A-1996-455E-9F73-F5E0C4545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449A2A50-D269-4045-9A6B-CE226CCDE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7FAA1CBC-2081-428C-8C92-6B80F851D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E73EC3A5-A590-4C71-B79B-1FD37C770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6D558612-9894-4839-9F77-D57AC4DD3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F524064A-64E3-4E2A-8F22-D50858405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8E544A22-6FA1-403D-903D-2CAA5EAA0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5C38D724-6B01-4CAB-9F04-2CC5D1FDF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97E0E1AD-DC45-44C0-8901-C11109AE0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02A7A4EE-994D-4DFD-BBD8-8941327D9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850FAF94-A717-4C3C-9DEA-6149AFF12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D56FD4EA-4AD3-4CCC-96F4-8F95FEFB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13D6B982-288A-4D89-9696-964A820D7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3719BC6D-D10C-40C4-8F03-A6015C69F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E44CEDB8-544D-4C1F-843F-524A810A3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57B3C49F-854F-4790-A35A-2BE4BEF7A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A8E4A2F9-355C-4236-802E-8DFF026EE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59267</xdr:colOff>
      <xdr:row>0</xdr:row>
      <xdr:rowOff>128693</xdr:rowOff>
    </xdr:from>
    <xdr:to>
      <xdr:col>6</xdr:col>
      <xdr:colOff>198120</xdr:colOff>
      <xdr:row>0</xdr:row>
      <xdr:rowOff>654473</xdr:rowOff>
    </xdr:to>
    <xdr:pic>
      <xdr:nvPicPr>
        <xdr:cNvPr id="2" name="3 Imagen" descr="logo Habitabilidad trz 2014">
          <a:extLst>
            <a:ext uri="{FF2B5EF4-FFF2-40B4-BE49-F238E27FC236}">
              <a16:creationId xmlns:a16="http://schemas.microsoft.com/office/drawing/2014/main" id="{9513090F-1D53-48A2-B184-6CEB119BB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8693"/>
          <a:ext cx="197612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0</xdr:row>
      <xdr:rowOff>45720</xdr:rowOff>
    </xdr:from>
    <xdr:to>
      <xdr:col>2</xdr:col>
      <xdr:colOff>32173</xdr:colOff>
      <xdr:row>0</xdr:row>
      <xdr:rowOff>685800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92F52A43-1DD0-49FE-9938-17F2F8C33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5720"/>
          <a:ext cx="72644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B050826B-536E-4B24-B3BF-4897934B0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B46C7D0A-AD51-4CC7-88D0-632318C95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F516FD27-A02A-4219-88A8-E8DD62714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1052DEAE-6001-4B48-A64F-F7CA90D66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5BACB92F-92F7-4426-9E34-88EF964E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35B6B368-4BAC-49D1-A05C-83F054505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EECD0587-506A-473C-99CC-CB5F3CFE5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DB8018D3-0D4B-4988-A260-38B00C6F4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1886A366-A0B7-4AAC-90EA-E50D6CFB6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727" y="80434"/>
          <a:ext cx="13741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69B19478-FC7A-4179-9BCE-8B87D34E8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5740"/>
          <a:ext cx="59436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C9852EE5-528E-474D-A012-029ABCA8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3F24BC8B-F7A2-43A7-AB85-7C0C5D69F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70D34F33-D009-4BA4-B12E-0C3CAE166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58411EF3-9B72-40EC-9BC7-BC07AEC71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C93E71FE-C910-4D3D-B05E-A2B87ECCA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BCEA90A9-2C3D-4F04-9F53-B83369A4E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6493E760-258A-4F5B-9947-3307D5D6C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26FC4AB9-17B0-4DFA-9422-98BF5E11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310727</xdr:colOff>
      <xdr:row>1</xdr:row>
      <xdr:rowOff>80434</xdr:rowOff>
    </xdr:from>
    <xdr:to>
      <xdr:col>3</xdr:col>
      <xdr:colOff>726017</xdr:colOff>
      <xdr:row>1</xdr:row>
      <xdr:rowOff>499534</xdr:rowOff>
    </xdr:to>
    <xdr:pic>
      <xdr:nvPicPr>
        <xdr:cNvPr id="2" name="34 Imagen" descr="logo Habitabilidad trz 2014">
          <a:extLst>
            <a:ext uri="{FF2B5EF4-FFF2-40B4-BE49-F238E27FC236}">
              <a16:creationId xmlns:a16="http://schemas.microsoft.com/office/drawing/2014/main" id="{6533CA2F-F330-4343-BB3E-9E1489928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552" y="604309"/>
          <a:ext cx="13296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22860</xdr:rowOff>
    </xdr:from>
    <xdr:to>
      <xdr:col>2</xdr:col>
      <xdr:colOff>251460</xdr:colOff>
      <xdr:row>1</xdr:row>
      <xdr:rowOff>548640</xdr:rowOff>
    </xdr:to>
    <xdr:pic>
      <xdr:nvPicPr>
        <xdr:cNvPr id="3" name="Imagen 3" descr="C:\Users\marcela.hidalgo\Desktop\CEDOC\Fosis_RGB.jpg">
          <a:extLst>
            <a:ext uri="{FF2B5EF4-FFF2-40B4-BE49-F238E27FC236}">
              <a16:creationId xmlns:a16="http://schemas.microsoft.com/office/drawing/2014/main" id="{91214360-B958-43DE-9045-011981DCA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6735"/>
          <a:ext cx="58483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\habitabilidad\Documents%20and%20Settings\nespinosa\Escritorio\CD%20Habitabilidad%202008%202009\Administrador\Roberto\FOSIS\Habitabilidad%202006\Fichas\Constancia%20de%20Visita%20Ejecu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Base"/>
    </sheetNames>
    <sheetDataSet>
      <sheetData sheetId="0" refreshError="1"/>
      <sheetData sheetId="1">
        <row r="1">
          <cell r="A1" t="str">
            <v>N°</v>
          </cell>
          <cell r="B1" t="str">
            <v>Ejecutor</v>
          </cell>
          <cell r="C1" t="str">
            <v>Rut Nº</v>
          </cell>
          <cell r="D1" t="str">
            <v>Dirección</v>
          </cell>
          <cell r="E1" t="str">
            <v xml:space="preserve">Ciudad </v>
          </cell>
          <cell r="F1" t="str">
            <v>Telefono</v>
          </cell>
          <cell r="G1" t="str">
            <v>Comuna</v>
          </cell>
          <cell r="H1" t="str">
            <v>ID Fam.</v>
          </cell>
          <cell r="I1" t="str">
            <v>Representante</v>
          </cell>
          <cell r="J1" t="str">
            <v>Nombre Familia</v>
          </cell>
          <cell r="K1" t="str">
            <v>Dirección</v>
          </cell>
          <cell r="L1" t="str">
            <v>Apoyo Fam.</v>
          </cell>
          <cell r="M1" t="str">
            <v>Cohorte</v>
          </cell>
          <cell r="N1" t="str">
            <v>Nº Int</v>
          </cell>
          <cell r="O1" t="str">
            <v>Priori</v>
          </cell>
          <cell r="P1" t="str">
            <v>RUT. Rep</v>
          </cell>
        </row>
        <row r="2">
          <cell r="A2">
            <v>1</v>
          </cell>
          <cell r="B2" t="str">
            <v>Corporación Centro Para El Desarrollo De La Araucanía</v>
          </cell>
          <cell r="C2" t="str">
            <v>75.786.200-K</v>
          </cell>
          <cell r="D2" t="str">
            <v>Balmaceda Nº 1129</v>
          </cell>
          <cell r="E2" t="str">
            <v>Temuco</v>
          </cell>
          <cell r="F2" t="str">
            <v>45-214101</v>
          </cell>
          <cell r="G2" t="str">
            <v>Perquenco</v>
          </cell>
          <cell r="H2">
            <v>148573</v>
          </cell>
          <cell r="I2" t="str">
            <v>Ingrid del Pilar Pichilen Curilen</v>
          </cell>
          <cell r="J2" t="str">
            <v>Pichilen Curilen</v>
          </cell>
          <cell r="K2" t="str">
            <v>Reducción Jacinta Millalen</v>
          </cell>
          <cell r="L2" t="str">
            <v>Jose Subiabre</v>
          </cell>
          <cell r="M2">
            <v>30</v>
          </cell>
          <cell r="N2">
            <v>2</v>
          </cell>
          <cell r="P2" t="str">
            <v>15506317-3</v>
          </cell>
        </row>
        <row r="3">
          <cell r="A3">
            <v>2</v>
          </cell>
          <cell r="B3" t="str">
            <v>Corporación Centro Para El Desarrollo De La Araucanía</v>
          </cell>
          <cell r="C3" t="str">
            <v>75.786.200-K</v>
          </cell>
          <cell r="D3" t="str">
            <v>Balmaceda Nº 1129</v>
          </cell>
          <cell r="E3" t="str">
            <v>Temuco</v>
          </cell>
          <cell r="F3" t="str">
            <v>45-214101</v>
          </cell>
          <cell r="G3" t="str">
            <v>Perquenco</v>
          </cell>
          <cell r="H3">
            <v>134190</v>
          </cell>
          <cell r="I3" t="str">
            <v>Jaime Segundo Riveros  Espinoza</v>
          </cell>
          <cell r="J3" t="str">
            <v>RIVEROS ESPINOZA</v>
          </cell>
          <cell r="K3" t="str">
            <v>Luis Cruz Martinez 0345 B</v>
          </cell>
          <cell r="L3" t="str">
            <v>Maribel Riquelme Montoya</v>
          </cell>
          <cell r="M3">
            <v>27</v>
          </cell>
          <cell r="N3">
            <v>1</v>
          </cell>
          <cell r="P3" t="str">
            <v>7152605-4</v>
          </cell>
        </row>
        <row r="4">
          <cell r="A4">
            <v>3</v>
          </cell>
          <cell r="B4" t="str">
            <v>Corporación Centro Para El Desarrollo De La Araucanía</v>
          </cell>
          <cell r="C4" t="str">
            <v>75.786.200-K</v>
          </cell>
          <cell r="D4" t="str">
            <v>Balmaceda Nº 1129</v>
          </cell>
          <cell r="E4" t="str">
            <v>Temuco</v>
          </cell>
          <cell r="F4" t="str">
            <v>45-214101</v>
          </cell>
          <cell r="G4" t="str">
            <v>Perquenco</v>
          </cell>
          <cell r="H4">
            <v>136355</v>
          </cell>
          <cell r="I4" t="str">
            <v>Domingo Gabriel Vasquez Villagran</v>
          </cell>
          <cell r="J4" t="str">
            <v>VASQUEZ MARTINEZ</v>
          </cell>
          <cell r="K4" t="str">
            <v>Red. Novoa</v>
          </cell>
          <cell r="L4" t="str">
            <v>Jose Subiabre</v>
          </cell>
          <cell r="M4">
            <v>27</v>
          </cell>
          <cell r="N4">
            <v>8</v>
          </cell>
          <cell r="P4" t="str">
            <v>5986120-4</v>
          </cell>
        </row>
        <row r="5">
          <cell r="A5">
            <v>4</v>
          </cell>
          <cell r="B5" t="str">
            <v>Corporación Centro Para El Desarrollo De La Araucanía</v>
          </cell>
          <cell r="C5" t="str">
            <v>75.786.200-K</v>
          </cell>
          <cell r="D5" t="str">
            <v>Balmaceda Nº 1129</v>
          </cell>
          <cell r="E5" t="str">
            <v>Temuco</v>
          </cell>
          <cell r="F5" t="str">
            <v>45-214101</v>
          </cell>
          <cell r="G5" t="str">
            <v>Perquenco</v>
          </cell>
          <cell r="H5">
            <v>131049</v>
          </cell>
          <cell r="I5" t="str">
            <v>Héctor Castro Rojas</v>
          </cell>
          <cell r="J5" t="str">
            <v>CASTRO ROJAS</v>
          </cell>
          <cell r="K5" t="str">
            <v>Red. Pinchunlao</v>
          </cell>
          <cell r="L5" t="str">
            <v>Jose Subiabre</v>
          </cell>
          <cell r="M5">
            <v>26</v>
          </cell>
          <cell r="N5">
            <v>1</v>
          </cell>
          <cell r="P5" t="str">
            <v>4769046-3</v>
          </cell>
        </row>
        <row r="6">
          <cell r="A6">
            <v>5</v>
          </cell>
          <cell r="B6" t="str">
            <v>Corporación Centro Para El Desarrollo De La Araucanía</v>
          </cell>
          <cell r="C6" t="str">
            <v>75.786.200-K</v>
          </cell>
          <cell r="D6" t="str">
            <v>Balmaceda Nº 1129</v>
          </cell>
          <cell r="E6" t="str">
            <v>Temuco</v>
          </cell>
          <cell r="F6" t="str">
            <v>45-214101</v>
          </cell>
          <cell r="G6" t="str">
            <v>Perquenco</v>
          </cell>
          <cell r="H6">
            <v>132584</v>
          </cell>
          <cell r="I6" t="str">
            <v>Nancy Soledad Lara  Godoy</v>
          </cell>
          <cell r="J6" t="str">
            <v>Lara Godoy</v>
          </cell>
          <cell r="K6" t="str">
            <v>Pìnto Nº 105</v>
          </cell>
          <cell r="L6" t="str">
            <v>Jose Subiabre</v>
          </cell>
          <cell r="M6">
            <v>26</v>
          </cell>
          <cell r="N6">
            <v>3</v>
          </cell>
          <cell r="P6" t="str">
            <v>12533759-7</v>
          </cell>
        </row>
        <row r="7">
          <cell r="A7">
            <v>6</v>
          </cell>
          <cell r="B7" t="str">
            <v>Corporación Centro Para El Desarrollo De La Araucanía</v>
          </cell>
          <cell r="C7" t="str">
            <v>75.786.200-K</v>
          </cell>
          <cell r="D7" t="str">
            <v>Balmaceda Nº 1129</v>
          </cell>
          <cell r="E7" t="str">
            <v>Temuco</v>
          </cell>
          <cell r="F7" t="str">
            <v>45-214101</v>
          </cell>
          <cell r="G7" t="str">
            <v>Perquenco</v>
          </cell>
          <cell r="H7">
            <v>132613</v>
          </cell>
          <cell r="I7" t="str">
            <v>Bristela Claudia Marileo Linco</v>
          </cell>
          <cell r="J7" t="str">
            <v>CAYUL MARILEO</v>
          </cell>
          <cell r="K7" t="str">
            <v>Red. Pinchunlao</v>
          </cell>
          <cell r="L7" t="str">
            <v>Jose Subiabre</v>
          </cell>
          <cell r="M7">
            <v>26</v>
          </cell>
          <cell r="N7">
            <v>4</v>
          </cell>
          <cell r="P7" t="str">
            <v>8423454-0</v>
          </cell>
        </row>
        <row r="8">
          <cell r="A8">
            <v>7</v>
          </cell>
          <cell r="B8" t="str">
            <v>Corporación Centro Para El Desarrollo De La Araucanía</v>
          </cell>
          <cell r="C8" t="str">
            <v>75.786.200-K</v>
          </cell>
          <cell r="D8" t="str">
            <v>Balmaceda Nº 1129</v>
          </cell>
          <cell r="E8" t="str">
            <v>Temuco</v>
          </cell>
          <cell r="F8" t="str">
            <v>45-214101</v>
          </cell>
          <cell r="G8" t="str">
            <v>Perquenco</v>
          </cell>
          <cell r="H8">
            <v>130607</v>
          </cell>
          <cell r="I8" t="str">
            <v>Veronica Luisa Colicoy  Riquelme</v>
          </cell>
          <cell r="J8" t="str">
            <v>Palacios Colicoy</v>
          </cell>
          <cell r="K8" t="str">
            <v>Reducción Montre</v>
          </cell>
          <cell r="L8" t="str">
            <v>Maribel Riquelme Montoya</v>
          </cell>
          <cell r="M8">
            <v>25</v>
          </cell>
          <cell r="N8">
            <v>4</v>
          </cell>
          <cell r="P8" t="str">
            <v>12152380-9</v>
          </cell>
        </row>
        <row r="9">
          <cell r="A9">
            <v>8</v>
          </cell>
          <cell r="B9" t="str">
            <v>Corporación Centro Para El Desarrollo De La Araucanía</v>
          </cell>
          <cell r="C9" t="str">
            <v>75.786.200-K</v>
          </cell>
          <cell r="D9" t="str">
            <v>Balmaceda Nº 1129</v>
          </cell>
          <cell r="E9" t="str">
            <v>Temuco</v>
          </cell>
          <cell r="F9" t="str">
            <v>45-214101</v>
          </cell>
          <cell r="G9" t="str">
            <v>Perquenco</v>
          </cell>
          <cell r="H9">
            <v>126462</v>
          </cell>
          <cell r="I9" t="str">
            <v>Alicia del Carmen Rubilar Huaiquimil</v>
          </cell>
          <cell r="J9" t="str">
            <v>CANIO RUBILAR</v>
          </cell>
          <cell r="K9" t="str">
            <v>Red. Necul</v>
          </cell>
          <cell r="L9" t="str">
            <v>Jose Subiabre</v>
          </cell>
          <cell r="M9">
            <v>25</v>
          </cell>
          <cell r="N9">
            <v>3</v>
          </cell>
          <cell r="P9" t="str">
            <v>16529449-1</v>
          </cell>
        </row>
        <row r="10">
          <cell r="A10">
            <v>9</v>
          </cell>
          <cell r="B10" t="str">
            <v>Corporación Centro Para El Desarrollo De La Araucanía</v>
          </cell>
          <cell r="C10" t="str">
            <v>75.786.200-K</v>
          </cell>
          <cell r="D10" t="str">
            <v>Balmaceda Nº 1129</v>
          </cell>
          <cell r="E10" t="str">
            <v>Temuco</v>
          </cell>
          <cell r="F10" t="str">
            <v>45-214101</v>
          </cell>
          <cell r="G10" t="str">
            <v>Perquenco</v>
          </cell>
          <cell r="H10">
            <v>125062</v>
          </cell>
          <cell r="I10" t="str">
            <v>Maria Llancaman Guerra</v>
          </cell>
          <cell r="J10" t="str">
            <v>Marileo Llancaman</v>
          </cell>
          <cell r="K10" t="str">
            <v>Reduccion Pinchunlao</v>
          </cell>
          <cell r="L10" t="str">
            <v>Maribel Riquelme Montoya</v>
          </cell>
          <cell r="M10">
            <v>24</v>
          </cell>
          <cell r="N10">
            <v>2</v>
          </cell>
          <cell r="P10" t="str">
            <v>13733664-2</v>
          </cell>
        </row>
        <row r="11">
          <cell r="A11">
            <v>10</v>
          </cell>
          <cell r="B11" t="str">
            <v>Corporación Centro Para El Desarrollo De La Araucanía</v>
          </cell>
          <cell r="C11" t="str">
            <v>75.786.200-K</v>
          </cell>
          <cell r="D11" t="str">
            <v>Balmaceda Nº 1129</v>
          </cell>
          <cell r="E11" t="str">
            <v>Temuco</v>
          </cell>
          <cell r="F11" t="str">
            <v>45-214101</v>
          </cell>
          <cell r="G11" t="str">
            <v>Perquenco</v>
          </cell>
          <cell r="H11">
            <v>126418</v>
          </cell>
          <cell r="I11" t="str">
            <v>Verónica Inés Lincopi Lincopi</v>
          </cell>
          <cell r="J11" t="str">
            <v>LINCOPI PURAN</v>
          </cell>
          <cell r="K11" t="str">
            <v>Red. Llancamil</v>
          </cell>
          <cell r="L11" t="str">
            <v>Maribel Riquelme Montoya</v>
          </cell>
          <cell r="M11">
            <v>23</v>
          </cell>
          <cell r="N11">
            <v>3</v>
          </cell>
          <cell r="P11" t="str">
            <v>14034038-3</v>
          </cell>
        </row>
        <row r="12">
          <cell r="A12">
            <v>11</v>
          </cell>
          <cell r="B12" t="str">
            <v>Corporación Centro Para El Desarrollo De La Araucanía</v>
          </cell>
          <cell r="C12" t="str">
            <v>75.786.200-K</v>
          </cell>
          <cell r="D12" t="str">
            <v>Balmaceda Nº 1129</v>
          </cell>
          <cell r="E12" t="str">
            <v>Temuco</v>
          </cell>
          <cell r="F12" t="str">
            <v>45-214101</v>
          </cell>
          <cell r="G12" t="str">
            <v>Perquenco</v>
          </cell>
          <cell r="H12">
            <v>126441</v>
          </cell>
          <cell r="I12" t="str">
            <v>Elvia Ilianas San Martín Lagos</v>
          </cell>
          <cell r="J12" t="str">
            <v>LINCO SAN MARTIN</v>
          </cell>
          <cell r="K12" t="str">
            <v>Red. Santos López</v>
          </cell>
          <cell r="L12" t="str">
            <v>Maribel Riquelme Montoya</v>
          </cell>
          <cell r="M12">
            <v>23</v>
          </cell>
          <cell r="N12">
            <v>4</v>
          </cell>
          <cell r="P12" t="str">
            <v>12152945-9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74">
    <tabColor rgb="FF00B0F0"/>
    <pageSetUpPr fitToPage="1"/>
  </sheetPr>
  <dimension ref="A1:AF47"/>
  <sheetViews>
    <sheetView view="pageBreakPreview" topLeftCell="A8" zoomScale="90" zoomScaleNormal="76" zoomScaleSheetLayoutView="90" workbookViewId="0">
      <selection activeCell="I7" sqref="I7:L7"/>
    </sheetView>
  </sheetViews>
  <sheetFormatPr baseColWidth="10" defaultColWidth="3.140625" defaultRowHeight="12.75" x14ac:dyDescent="0.25"/>
  <cols>
    <col min="1" max="1" width="3.85546875" style="14" customWidth="1"/>
    <col min="2" max="2" width="17.28515625" style="2" customWidth="1"/>
    <col min="3" max="3" width="22.42578125" style="2" customWidth="1"/>
    <col min="4" max="4" width="13.7109375" style="2" customWidth="1"/>
    <col min="5" max="5" width="4.7109375" style="2" customWidth="1"/>
    <col min="6" max="6" width="12.5703125" style="2" customWidth="1"/>
    <col min="7" max="7" width="25.7109375" style="2" customWidth="1"/>
    <col min="8" max="8" width="16.28515625" style="2" customWidth="1"/>
    <col min="9" max="9" width="15" style="2" customWidth="1"/>
    <col min="10" max="10" width="10.5703125" style="2" customWidth="1"/>
    <col min="11" max="11" width="10.28515625" style="2" customWidth="1"/>
    <col min="12" max="12" width="26" style="2" customWidth="1"/>
    <col min="13" max="13" width="6.140625" style="14" customWidth="1"/>
    <col min="14" max="14" width="22.7109375" style="14" customWidth="1"/>
    <col min="15" max="15" width="29.42578125" style="14" customWidth="1"/>
    <col min="16" max="26" width="3.140625" style="14"/>
    <col min="27" max="27" width="7.7109375" style="14" customWidth="1"/>
    <col min="28" max="28" width="3.140625" style="14"/>
    <col min="29" max="29" width="12.140625" style="14" customWidth="1"/>
    <col min="30" max="31" width="11.85546875" style="14" customWidth="1"/>
    <col min="32" max="16384" width="3.140625" style="14"/>
  </cols>
  <sheetData>
    <row r="1" spans="1:32" s="150" customFormat="1" ht="21.75" customHeight="1" x14ac:dyDescent="0.25">
      <c r="A1" s="148"/>
      <c r="B1" s="149"/>
      <c r="C1" s="419" t="s">
        <v>0</v>
      </c>
      <c r="D1" s="419"/>
      <c r="E1" s="419"/>
      <c r="F1" s="419"/>
      <c r="G1" s="419"/>
      <c r="H1" s="419"/>
      <c r="I1" s="419"/>
      <c r="J1" s="421" t="s">
        <v>1</v>
      </c>
      <c r="K1" s="422"/>
      <c r="L1" s="423"/>
      <c r="AA1" s="151" t="s">
        <v>2</v>
      </c>
      <c r="AB1" s="14"/>
      <c r="AC1" s="66" t="s">
        <v>3</v>
      </c>
      <c r="AD1" s="14"/>
      <c r="AE1" s="66" t="s">
        <v>4</v>
      </c>
      <c r="AF1" s="66"/>
    </row>
    <row r="2" spans="1:32" s="150" customFormat="1" ht="42" customHeight="1" thickBot="1" x14ac:dyDescent="0.3">
      <c r="A2" s="152"/>
      <c r="B2" s="153"/>
      <c r="C2" s="420"/>
      <c r="D2" s="420"/>
      <c r="E2" s="420"/>
      <c r="F2" s="420"/>
      <c r="G2" s="420"/>
      <c r="H2" s="420"/>
      <c r="I2" s="420"/>
      <c r="J2" s="424"/>
      <c r="K2" s="425"/>
      <c r="L2" s="426"/>
      <c r="AA2" s="154" t="s">
        <v>5</v>
      </c>
      <c r="AB2" s="14"/>
      <c r="AC2" s="41" t="s">
        <v>6</v>
      </c>
      <c r="AD2" s="14"/>
      <c r="AE2" s="41" t="s">
        <v>7</v>
      </c>
      <c r="AF2" s="41"/>
    </row>
    <row r="3" spans="1:32" s="135" customFormat="1" ht="15" customHeight="1" x14ac:dyDescent="0.25">
      <c r="A3" s="427" t="s">
        <v>8</v>
      </c>
      <c r="B3" s="428"/>
      <c r="C3" s="429"/>
      <c r="D3" s="429"/>
      <c r="E3" s="429"/>
      <c r="F3" s="429"/>
      <c r="G3" s="428" t="s">
        <v>9</v>
      </c>
      <c r="H3" s="428"/>
      <c r="I3" s="430"/>
      <c r="J3" s="430"/>
      <c r="K3" s="430"/>
      <c r="L3" s="431"/>
      <c r="AA3" s="82"/>
      <c r="AB3" s="14"/>
      <c r="AC3" s="155" t="s">
        <v>10</v>
      </c>
      <c r="AD3" s="14"/>
      <c r="AE3" s="155" t="s">
        <v>11</v>
      </c>
      <c r="AF3" s="41"/>
    </row>
    <row r="4" spans="1:32" s="135" customFormat="1" ht="15" customHeight="1" x14ac:dyDescent="0.25">
      <c r="A4" s="432" t="s">
        <v>12</v>
      </c>
      <c r="B4" s="433"/>
      <c r="C4" s="434"/>
      <c r="D4" s="434"/>
      <c r="E4" s="434"/>
      <c r="F4" s="434"/>
      <c r="G4" s="433" t="s">
        <v>13</v>
      </c>
      <c r="H4" s="433"/>
      <c r="I4" s="435"/>
      <c r="J4" s="435"/>
      <c r="K4" s="435"/>
      <c r="L4" s="436"/>
      <c r="AA4" s="151" t="s">
        <v>2</v>
      </c>
      <c r="AB4" s="14"/>
      <c r="AC4" s="41" t="s">
        <v>14</v>
      </c>
      <c r="AD4" s="14"/>
      <c r="AE4" s="14"/>
      <c r="AF4" s="14"/>
    </row>
    <row r="5" spans="1:32" s="135" customFormat="1" ht="15" customHeight="1" x14ac:dyDescent="0.25">
      <c r="A5" s="432" t="s">
        <v>15</v>
      </c>
      <c r="B5" s="433"/>
      <c r="C5" s="434"/>
      <c r="D5" s="434"/>
      <c r="E5" s="434"/>
      <c r="F5" s="434"/>
      <c r="G5" s="433" t="s">
        <v>16</v>
      </c>
      <c r="H5" s="433"/>
      <c r="I5" s="435"/>
      <c r="J5" s="435"/>
      <c r="K5" s="435"/>
      <c r="L5" s="436"/>
      <c r="AA5" s="156" t="s">
        <v>17</v>
      </c>
      <c r="AB5" s="102"/>
      <c r="AC5" s="41" t="s">
        <v>18</v>
      </c>
      <c r="AD5" s="102"/>
      <c r="AE5" s="102"/>
      <c r="AF5" s="102"/>
    </row>
    <row r="6" spans="1:32" s="135" customFormat="1" ht="15" customHeight="1" thickBot="1" x14ac:dyDescent="0.3">
      <c r="A6" s="437" t="s">
        <v>19</v>
      </c>
      <c r="B6" s="438"/>
      <c r="C6" s="439"/>
      <c r="D6" s="439"/>
      <c r="E6" s="439"/>
      <c r="F6" s="439"/>
      <c r="G6" s="438" t="s">
        <v>20</v>
      </c>
      <c r="H6" s="438"/>
      <c r="I6" s="440"/>
      <c r="J6" s="440"/>
      <c r="K6" s="440"/>
      <c r="L6" s="441"/>
      <c r="AA6" s="154" t="s">
        <v>21</v>
      </c>
      <c r="AB6" s="157"/>
      <c r="AC6" s="157"/>
      <c r="AD6" s="157"/>
      <c r="AE6" s="157"/>
      <c r="AF6" s="157"/>
    </row>
    <row r="7" spans="1:32" s="135" customFormat="1" ht="15" customHeight="1" x14ac:dyDescent="0.25">
      <c r="A7" s="427" t="s">
        <v>22</v>
      </c>
      <c r="B7" s="428"/>
      <c r="C7" s="429"/>
      <c r="D7" s="429"/>
      <c r="E7" s="429"/>
      <c r="F7" s="429"/>
      <c r="G7" s="428" t="s">
        <v>23</v>
      </c>
      <c r="H7" s="428"/>
      <c r="I7" s="430"/>
      <c r="J7" s="430"/>
      <c r="K7" s="430"/>
      <c r="L7" s="431"/>
    </row>
    <row r="8" spans="1:32" s="135" customFormat="1" ht="15" customHeight="1" x14ac:dyDescent="0.25">
      <c r="A8" s="432" t="s">
        <v>20</v>
      </c>
      <c r="B8" s="433"/>
      <c r="C8" s="445"/>
      <c r="D8" s="434"/>
      <c r="E8" s="434"/>
      <c r="F8" s="434"/>
      <c r="G8" s="433" t="s">
        <v>20</v>
      </c>
      <c r="H8" s="433"/>
      <c r="I8" s="435"/>
      <c r="J8" s="435"/>
      <c r="K8" s="435"/>
      <c r="L8" s="436"/>
    </row>
    <row r="9" spans="1:32" s="135" customFormat="1" ht="15" customHeight="1" x14ac:dyDescent="0.25">
      <c r="A9" s="432" t="s">
        <v>24</v>
      </c>
      <c r="B9" s="433"/>
      <c r="C9" s="434"/>
      <c r="D9" s="434"/>
      <c r="E9" s="434"/>
      <c r="F9" s="434"/>
      <c r="G9" s="433" t="s">
        <v>25</v>
      </c>
      <c r="H9" s="433"/>
      <c r="I9" s="435"/>
      <c r="J9" s="435"/>
      <c r="K9" s="435"/>
      <c r="L9" s="436"/>
    </row>
    <row r="10" spans="1:32" s="135" customFormat="1" ht="15" customHeight="1" thickBot="1" x14ac:dyDescent="0.3">
      <c r="A10" s="437" t="s">
        <v>20</v>
      </c>
      <c r="B10" s="438"/>
      <c r="C10" s="446"/>
      <c r="D10" s="439"/>
      <c r="E10" s="439"/>
      <c r="F10" s="439"/>
      <c r="G10" s="438" t="s">
        <v>20</v>
      </c>
      <c r="H10" s="438"/>
      <c r="I10" s="440"/>
      <c r="J10" s="440"/>
      <c r="K10" s="440"/>
      <c r="L10" s="441"/>
    </row>
    <row r="11" spans="1:32" s="162" customFormat="1" ht="15" customHeight="1" x14ac:dyDescent="0.25">
      <c r="A11" s="158"/>
      <c r="B11" s="159"/>
      <c r="C11" s="159"/>
      <c r="D11" s="159"/>
      <c r="E11" s="159"/>
      <c r="F11" s="159"/>
      <c r="G11" s="159"/>
      <c r="H11" s="160"/>
      <c r="I11" s="160"/>
      <c r="J11" s="160"/>
      <c r="K11" s="160"/>
      <c r="L11" s="161"/>
    </row>
    <row r="12" spans="1:32" s="157" customFormat="1" ht="21" customHeight="1" thickBot="1" x14ac:dyDescent="0.3">
      <c r="A12" s="447" t="s">
        <v>26</v>
      </c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9"/>
    </row>
    <row r="13" spans="1:32" ht="75" customHeight="1" x14ac:dyDescent="0.25">
      <c r="A13" s="163" t="s">
        <v>27</v>
      </c>
      <c r="B13" s="164" t="s">
        <v>28</v>
      </c>
      <c r="C13" s="164" t="s">
        <v>29</v>
      </c>
      <c r="D13" s="442" t="s">
        <v>30</v>
      </c>
      <c r="E13" s="443"/>
      <c r="F13" s="444"/>
      <c r="G13" s="164" t="s">
        <v>31</v>
      </c>
      <c r="H13" s="164" t="s">
        <v>32</v>
      </c>
      <c r="I13" s="164" t="s">
        <v>33</v>
      </c>
      <c r="J13" s="442" t="s">
        <v>34</v>
      </c>
      <c r="K13" s="443"/>
      <c r="L13" s="136" t="s">
        <v>35</v>
      </c>
    </row>
    <row r="14" spans="1:32" s="150" customFormat="1" ht="18.75" customHeight="1" x14ac:dyDescent="0.25">
      <c r="A14" s="165">
        <v>1</v>
      </c>
      <c r="B14" s="166"/>
      <c r="C14" s="166"/>
      <c r="D14" s="450"/>
      <c r="E14" s="451"/>
      <c r="F14" s="452"/>
      <c r="G14" s="166"/>
      <c r="H14" s="167"/>
      <c r="I14" s="166"/>
      <c r="J14" s="450"/>
      <c r="K14" s="451"/>
      <c r="L14" s="168"/>
    </row>
    <row r="15" spans="1:32" s="150" customFormat="1" ht="18.75" customHeight="1" x14ac:dyDescent="0.25">
      <c r="A15" s="165">
        <v>2</v>
      </c>
      <c r="B15" s="169"/>
      <c r="C15" s="166"/>
      <c r="D15" s="450"/>
      <c r="E15" s="451"/>
      <c r="F15" s="452"/>
      <c r="G15" s="166"/>
      <c r="H15" s="169"/>
      <c r="I15" s="166"/>
      <c r="J15" s="450"/>
      <c r="K15" s="451"/>
      <c r="L15" s="168"/>
    </row>
    <row r="16" spans="1:32" s="150" customFormat="1" ht="18.75" customHeight="1" x14ac:dyDescent="0.25">
      <c r="A16" s="165">
        <v>3</v>
      </c>
      <c r="B16" s="169"/>
      <c r="C16" s="166"/>
      <c r="D16" s="450"/>
      <c r="E16" s="451"/>
      <c r="F16" s="452"/>
      <c r="G16" s="166"/>
      <c r="H16" s="169"/>
      <c r="I16" s="166"/>
      <c r="J16" s="450"/>
      <c r="K16" s="451"/>
      <c r="L16" s="170"/>
    </row>
    <row r="17" spans="1:12" s="150" customFormat="1" ht="18.75" customHeight="1" x14ac:dyDescent="0.25">
      <c r="A17" s="165">
        <v>4</v>
      </c>
      <c r="B17" s="169"/>
      <c r="C17" s="166"/>
      <c r="D17" s="450"/>
      <c r="E17" s="451"/>
      <c r="F17" s="452"/>
      <c r="G17" s="166"/>
      <c r="H17" s="169"/>
      <c r="I17" s="166"/>
      <c r="J17" s="450"/>
      <c r="K17" s="451"/>
      <c r="L17" s="170"/>
    </row>
    <row r="18" spans="1:12" s="150" customFormat="1" ht="18.75" customHeight="1" x14ac:dyDescent="0.25">
      <c r="A18" s="165">
        <v>5</v>
      </c>
      <c r="B18" s="169"/>
      <c r="C18" s="166"/>
      <c r="D18" s="450"/>
      <c r="E18" s="451"/>
      <c r="F18" s="452"/>
      <c r="G18" s="166"/>
      <c r="H18" s="169"/>
      <c r="I18" s="166"/>
      <c r="J18" s="450"/>
      <c r="K18" s="451"/>
      <c r="L18" s="170"/>
    </row>
    <row r="19" spans="1:12" s="173" customFormat="1" ht="18.75" customHeight="1" x14ac:dyDescent="0.25">
      <c r="A19" s="165">
        <v>6</v>
      </c>
      <c r="B19" s="166"/>
      <c r="C19" s="171"/>
      <c r="D19" s="450"/>
      <c r="E19" s="451"/>
      <c r="F19" s="452"/>
      <c r="G19" s="171"/>
      <c r="H19" s="169"/>
      <c r="I19" s="171"/>
      <c r="J19" s="453"/>
      <c r="K19" s="454"/>
      <c r="L19" s="172"/>
    </row>
    <row r="20" spans="1:12" s="173" customFormat="1" ht="18.75" customHeight="1" x14ac:dyDescent="0.25">
      <c r="A20" s="165">
        <v>7</v>
      </c>
      <c r="B20" s="169"/>
      <c r="C20" s="171"/>
      <c r="D20" s="450"/>
      <c r="E20" s="451"/>
      <c r="F20" s="452"/>
      <c r="G20" s="171"/>
      <c r="H20" s="169"/>
      <c r="I20" s="171"/>
      <c r="J20" s="453"/>
      <c r="K20" s="454"/>
      <c r="L20" s="172"/>
    </row>
    <row r="21" spans="1:12" s="150" customFormat="1" ht="18.75" customHeight="1" x14ac:dyDescent="0.25">
      <c r="A21" s="165">
        <v>8</v>
      </c>
      <c r="B21" s="169"/>
      <c r="C21" s="169"/>
      <c r="D21" s="450"/>
      <c r="E21" s="451"/>
      <c r="F21" s="452"/>
      <c r="G21" s="166"/>
      <c r="H21" s="169"/>
      <c r="I21" s="166"/>
      <c r="J21" s="450"/>
      <c r="K21" s="451"/>
      <c r="L21" s="170"/>
    </row>
    <row r="22" spans="1:12" s="150" customFormat="1" ht="18.75" customHeight="1" x14ac:dyDescent="0.25">
      <c r="A22" s="165">
        <v>9</v>
      </c>
      <c r="B22" s="169"/>
      <c r="C22" s="169"/>
      <c r="D22" s="450"/>
      <c r="E22" s="451"/>
      <c r="F22" s="452"/>
      <c r="G22" s="166"/>
      <c r="H22" s="169"/>
      <c r="I22" s="166"/>
      <c r="J22" s="450"/>
      <c r="K22" s="451"/>
      <c r="L22" s="170"/>
    </row>
    <row r="23" spans="1:12" s="150" customFormat="1" ht="18.75" customHeight="1" x14ac:dyDescent="0.25">
      <c r="A23" s="165">
        <v>10</v>
      </c>
      <c r="B23" s="169"/>
      <c r="C23" s="169"/>
      <c r="D23" s="450"/>
      <c r="E23" s="451"/>
      <c r="F23" s="452"/>
      <c r="G23" s="166"/>
      <c r="H23" s="169"/>
      <c r="I23" s="166"/>
      <c r="J23" s="450"/>
      <c r="K23" s="451"/>
      <c r="L23" s="170"/>
    </row>
    <row r="24" spans="1:12" s="150" customFormat="1" ht="18.75" customHeight="1" x14ac:dyDescent="0.25">
      <c r="A24" s="165">
        <v>11</v>
      </c>
      <c r="B24" s="169"/>
      <c r="C24" s="169"/>
      <c r="D24" s="450"/>
      <c r="E24" s="451"/>
      <c r="F24" s="452"/>
      <c r="G24" s="166"/>
      <c r="H24" s="169"/>
      <c r="I24" s="166"/>
      <c r="J24" s="450"/>
      <c r="K24" s="451"/>
      <c r="L24" s="170"/>
    </row>
    <row r="25" spans="1:12" s="150" customFormat="1" ht="18.75" customHeight="1" x14ac:dyDescent="0.25">
      <c r="A25" s="165">
        <v>12</v>
      </c>
      <c r="B25" s="169"/>
      <c r="C25" s="169"/>
      <c r="D25" s="450"/>
      <c r="E25" s="451"/>
      <c r="F25" s="452"/>
      <c r="G25" s="166"/>
      <c r="H25" s="169"/>
      <c r="I25" s="166"/>
      <c r="J25" s="450"/>
      <c r="K25" s="451"/>
      <c r="L25" s="170"/>
    </row>
    <row r="26" spans="1:12" s="150" customFormat="1" ht="18.75" customHeight="1" x14ac:dyDescent="0.25">
      <c r="A26" s="165">
        <v>13</v>
      </c>
      <c r="B26" s="169"/>
      <c r="C26" s="169"/>
      <c r="D26" s="450"/>
      <c r="E26" s="451"/>
      <c r="F26" s="452"/>
      <c r="G26" s="166"/>
      <c r="H26" s="169"/>
      <c r="I26" s="166"/>
      <c r="J26" s="450"/>
      <c r="K26" s="451"/>
      <c r="L26" s="170"/>
    </row>
    <row r="27" spans="1:12" s="150" customFormat="1" ht="18.75" customHeight="1" x14ac:dyDescent="0.25">
      <c r="A27" s="165">
        <v>14</v>
      </c>
      <c r="B27" s="169"/>
      <c r="C27" s="169"/>
      <c r="D27" s="450"/>
      <c r="E27" s="451"/>
      <c r="F27" s="452"/>
      <c r="G27" s="166"/>
      <c r="H27" s="169"/>
      <c r="I27" s="166"/>
      <c r="J27" s="450"/>
      <c r="K27" s="451"/>
      <c r="L27" s="170"/>
    </row>
    <row r="28" spans="1:12" s="150" customFormat="1" ht="18.75" customHeight="1" x14ac:dyDescent="0.25">
      <c r="A28" s="165">
        <v>15</v>
      </c>
      <c r="B28" s="169"/>
      <c r="C28" s="169"/>
      <c r="D28" s="450"/>
      <c r="E28" s="451"/>
      <c r="F28" s="452"/>
      <c r="G28" s="166"/>
      <c r="H28" s="169"/>
      <c r="I28" s="166"/>
      <c r="J28" s="450"/>
      <c r="K28" s="451"/>
      <c r="L28" s="170"/>
    </row>
    <row r="29" spans="1:12" s="150" customFormat="1" ht="18.75" customHeight="1" x14ac:dyDescent="0.25">
      <c r="A29" s="165">
        <v>16</v>
      </c>
      <c r="B29" s="169"/>
      <c r="C29" s="169"/>
      <c r="D29" s="450"/>
      <c r="E29" s="451"/>
      <c r="F29" s="452"/>
      <c r="G29" s="166"/>
      <c r="H29" s="169"/>
      <c r="I29" s="166"/>
      <c r="J29" s="450"/>
      <c r="K29" s="451"/>
      <c r="L29" s="170"/>
    </row>
    <row r="30" spans="1:12" s="150" customFormat="1" ht="18.75" customHeight="1" x14ac:dyDescent="0.25">
      <c r="A30" s="165">
        <v>17</v>
      </c>
      <c r="B30" s="169"/>
      <c r="C30" s="169"/>
      <c r="D30" s="450"/>
      <c r="E30" s="451"/>
      <c r="F30" s="452"/>
      <c r="G30" s="166"/>
      <c r="H30" s="169"/>
      <c r="I30" s="166"/>
      <c r="J30" s="450"/>
      <c r="K30" s="451"/>
      <c r="L30" s="170"/>
    </row>
    <row r="31" spans="1:12" s="150" customFormat="1" ht="18.75" customHeight="1" x14ac:dyDescent="0.25">
      <c r="A31" s="165">
        <v>18</v>
      </c>
      <c r="B31" s="169"/>
      <c r="C31" s="169"/>
      <c r="D31" s="450"/>
      <c r="E31" s="451"/>
      <c r="F31" s="452"/>
      <c r="G31" s="166"/>
      <c r="H31" s="169"/>
      <c r="I31" s="166"/>
      <c r="J31" s="450"/>
      <c r="K31" s="451"/>
      <c r="L31" s="170"/>
    </row>
    <row r="32" spans="1:12" s="150" customFormat="1" ht="18.75" customHeight="1" x14ac:dyDescent="0.25">
      <c r="A32" s="165">
        <v>19</v>
      </c>
      <c r="B32" s="169"/>
      <c r="C32" s="169"/>
      <c r="D32" s="450"/>
      <c r="E32" s="451"/>
      <c r="F32" s="452"/>
      <c r="G32" s="166"/>
      <c r="H32" s="169"/>
      <c r="I32" s="166"/>
      <c r="J32" s="450"/>
      <c r="K32" s="451"/>
      <c r="L32" s="170"/>
    </row>
    <row r="33" spans="1:12" s="150" customFormat="1" ht="18.75" customHeight="1" thickBot="1" x14ac:dyDescent="0.3">
      <c r="A33" s="174">
        <v>20</v>
      </c>
      <c r="B33" s="175"/>
      <c r="C33" s="175"/>
      <c r="D33" s="455"/>
      <c r="E33" s="456"/>
      <c r="F33" s="457"/>
      <c r="G33" s="176"/>
      <c r="H33" s="175"/>
      <c r="I33" s="176"/>
      <c r="J33" s="455"/>
      <c r="K33" s="456"/>
      <c r="L33" s="177"/>
    </row>
    <row r="34" spans="1:12" ht="18.75" customHeight="1" thickBot="1" x14ac:dyDescent="0.3">
      <c r="A34" s="178"/>
      <c r="B34" s="179"/>
      <c r="C34" s="179"/>
      <c r="D34" s="179"/>
      <c r="E34" s="179"/>
      <c r="F34" s="179"/>
      <c r="G34" s="179"/>
      <c r="H34" s="179"/>
      <c r="I34" s="179"/>
      <c r="J34" s="179"/>
      <c r="K34" s="180"/>
      <c r="L34" s="181"/>
    </row>
    <row r="37" spans="1:12" x14ac:dyDescent="0.25">
      <c r="B37" s="14"/>
      <c r="C37" s="14"/>
      <c r="D37" s="14"/>
      <c r="E37" s="14"/>
      <c r="F37" s="14"/>
      <c r="G37" s="14"/>
      <c r="H37" s="14"/>
      <c r="I37" s="14"/>
      <c r="J37" s="14"/>
    </row>
    <row r="38" spans="1:12" ht="15.75" customHeight="1" x14ac:dyDescent="0.25">
      <c r="B38" s="14"/>
      <c r="C38" s="14"/>
      <c r="D38" s="14"/>
      <c r="E38" s="14"/>
      <c r="F38" s="14"/>
      <c r="G38" s="14"/>
      <c r="H38" s="14"/>
    </row>
    <row r="39" spans="1:12" ht="12.75" customHeight="1" x14ac:dyDescent="0.25">
      <c r="B39" s="14"/>
      <c r="C39" s="14"/>
      <c r="D39" s="14"/>
      <c r="E39" s="14"/>
      <c r="F39" s="14"/>
      <c r="G39" s="14"/>
      <c r="H39" s="14"/>
    </row>
    <row r="40" spans="1:12" ht="12.75" customHeight="1" x14ac:dyDescent="0.25">
      <c r="B40" s="14"/>
      <c r="C40" s="14"/>
      <c r="D40" s="14"/>
      <c r="E40" s="14"/>
      <c r="F40" s="14"/>
      <c r="G40" s="14"/>
      <c r="H40" s="14"/>
    </row>
    <row r="41" spans="1:12" ht="12.75" customHeight="1" x14ac:dyDescent="0.25">
      <c r="B41" s="14"/>
      <c r="C41" s="14"/>
      <c r="D41" s="14"/>
      <c r="E41" s="14"/>
      <c r="F41" s="14"/>
      <c r="G41" s="14"/>
      <c r="H41" s="14"/>
    </row>
    <row r="42" spans="1:12" ht="12.75" customHeight="1" x14ac:dyDescent="0.25">
      <c r="B42" s="14"/>
      <c r="C42" s="14"/>
      <c r="D42" s="14"/>
      <c r="E42" s="14"/>
      <c r="F42" s="14"/>
      <c r="G42" s="14"/>
      <c r="H42" s="14"/>
    </row>
    <row r="43" spans="1:12" ht="15.75" customHeight="1" x14ac:dyDescent="0.25">
      <c r="B43" s="14"/>
      <c r="C43" s="14"/>
      <c r="D43" s="14"/>
      <c r="E43" s="14"/>
      <c r="F43" s="14"/>
      <c r="G43" s="14"/>
      <c r="H43" s="14"/>
      <c r="I43" s="14"/>
      <c r="J43" s="14"/>
    </row>
    <row r="44" spans="1:12" ht="12.75" customHeight="1" x14ac:dyDescent="0.25">
      <c r="B44" s="14"/>
      <c r="C44" s="14"/>
      <c r="D44" s="14"/>
      <c r="E44" s="14"/>
      <c r="F44" s="14"/>
      <c r="G44" s="14"/>
      <c r="H44" s="14"/>
      <c r="I44" s="14"/>
      <c r="J44" s="14"/>
    </row>
    <row r="45" spans="1:12" x14ac:dyDescent="0.25">
      <c r="B45" s="14"/>
      <c r="C45" s="14"/>
      <c r="D45" s="14"/>
      <c r="E45" s="14"/>
      <c r="F45" s="14"/>
      <c r="G45" s="14"/>
      <c r="H45" s="14"/>
      <c r="I45" s="14"/>
      <c r="J45" s="14"/>
    </row>
    <row r="46" spans="1:12" x14ac:dyDescent="0.25">
      <c r="B46" s="14"/>
      <c r="C46" s="14"/>
      <c r="D46" s="14"/>
      <c r="E46" s="14"/>
      <c r="F46" s="14"/>
      <c r="G46" s="14"/>
      <c r="H46" s="14"/>
      <c r="I46" s="14"/>
      <c r="J46" s="14"/>
    </row>
    <row r="47" spans="1:12" x14ac:dyDescent="0.25">
      <c r="B47" s="14"/>
      <c r="C47" s="14"/>
      <c r="D47" s="14"/>
      <c r="E47" s="14"/>
      <c r="F47" s="14"/>
      <c r="G47" s="14"/>
      <c r="H47" s="14"/>
      <c r="I47" s="14"/>
      <c r="J47" s="14"/>
    </row>
  </sheetData>
  <sheetProtection formatCells="0" insertColumns="0" insertRows="0" deleteColumns="0" deleteRows="0" selectLockedCells="1"/>
  <mergeCells count="77">
    <mergeCell ref="D32:F32"/>
    <mergeCell ref="J32:K32"/>
    <mergeCell ref="D33:F33"/>
    <mergeCell ref="J33:K33"/>
    <mergeCell ref="D29:F29"/>
    <mergeCell ref="J29:K29"/>
    <mergeCell ref="D30:F30"/>
    <mergeCell ref="J30:K30"/>
    <mergeCell ref="D31:F31"/>
    <mergeCell ref="J31:K31"/>
    <mergeCell ref="D26:F26"/>
    <mergeCell ref="J26:K26"/>
    <mergeCell ref="D27:F27"/>
    <mergeCell ref="J27:K27"/>
    <mergeCell ref="D28:F28"/>
    <mergeCell ref="J28:K28"/>
    <mergeCell ref="D23:F23"/>
    <mergeCell ref="J23:K23"/>
    <mergeCell ref="D24:F24"/>
    <mergeCell ref="J24:K24"/>
    <mergeCell ref="D25:F25"/>
    <mergeCell ref="J25:K25"/>
    <mergeCell ref="D20:F20"/>
    <mergeCell ref="J20:K20"/>
    <mergeCell ref="D21:F21"/>
    <mergeCell ref="J21:K21"/>
    <mergeCell ref="D22:F22"/>
    <mergeCell ref="J22:K22"/>
    <mergeCell ref="D17:F17"/>
    <mergeCell ref="J17:K17"/>
    <mergeCell ref="D18:F18"/>
    <mergeCell ref="J18:K18"/>
    <mergeCell ref="D19:F19"/>
    <mergeCell ref="J19:K19"/>
    <mergeCell ref="D14:F14"/>
    <mergeCell ref="J14:K14"/>
    <mergeCell ref="D15:F15"/>
    <mergeCell ref="J15:K15"/>
    <mergeCell ref="D16:F16"/>
    <mergeCell ref="J16:K16"/>
    <mergeCell ref="D13:F13"/>
    <mergeCell ref="J13:K13"/>
    <mergeCell ref="A8:B8"/>
    <mergeCell ref="C8:F8"/>
    <mergeCell ref="G8:H8"/>
    <mergeCell ref="I8:L8"/>
    <mergeCell ref="A9:B9"/>
    <mergeCell ref="C9:F9"/>
    <mergeCell ref="G9:H9"/>
    <mergeCell ref="I9:L9"/>
    <mergeCell ref="A10:B10"/>
    <mergeCell ref="C10:F10"/>
    <mergeCell ref="G10:H10"/>
    <mergeCell ref="I10:L10"/>
    <mergeCell ref="A12:L12"/>
    <mergeCell ref="A6:B6"/>
    <mergeCell ref="C6:F6"/>
    <mergeCell ref="G6:H6"/>
    <mergeCell ref="I6:L6"/>
    <mergeCell ref="A7:B7"/>
    <mergeCell ref="C7:F7"/>
    <mergeCell ref="G7:H7"/>
    <mergeCell ref="I7:L7"/>
    <mergeCell ref="A4:B4"/>
    <mergeCell ref="C4:F4"/>
    <mergeCell ref="G4:H4"/>
    <mergeCell ref="I4:L4"/>
    <mergeCell ref="A5:B5"/>
    <mergeCell ref="C5:F5"/>
    <mergeCell ref="G5:H5"/>
    <mergeCell ref="I5:L5"/>
    <mergeCell ref="C1:I2"/>
    <mergeCell ref="J1:L2"/>
    <mergeCell ref="A3:B3"/>
    <mergeCell ref="C3:F3"/>
    <mergeCell ref="G3:H3"/>
    <mergeCell ref="I3:L3"/>
  </mergeCells>
  <dataValidations count="2">
    <dataValidation type="list" allowBlank="1" showInputMessage="1" showErrorMessage="1" sqref="I14:I33" xr:uid="{00000000-0002-0000-0000-000000000000}">
      <formula1>$AE$2:$AE$3</formula1>
    </dataValidation>
    <dataValidation type="list" allowBlank="1" showInputMessage="1" showErrorMessage="1" sqref="G14:G33" xr:uid="{00000000-0002-0000-0000-000001000000}">
      <formula1>$AC$2:$AC$5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paperSize="41" scale="7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8E54E-50A1-4FA4-A9E6-39D45EC731DE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1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6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3143113A-18FA-434A-BF08-DDAF76E16A99}">
      <formula1>$O$96</formula1>
    </dataValidation>
    <dataValidation type="list" operator="greaterThan" allowBlank="1" showInputMessage="1" showErrorMessage="1" sqref="E54:E57" xr:uid="{4BD9B5BE-708E-42EE-85C9-4E1139A2D347}">
      <formula1>$B$105:$B$108</formula1>
    </dataValidation>
    <dataValidation type="list" allowBlank="1" showInputMessage="1" showErrorMessage="1" sqref="D11:D20" xr:uid="{505C1757-79DC-4C29-8CD7-F4B4143A45A0}">
      <formula1>$U$95:$U$108</formula1>
    </dataValidation>
    <dataValidation type="list" allowBlank="1" showInputMessage="1" showErrorMessage="1" sqref="L73:O76" xr:uid="{113DFC2A-ADC2-4E5C-8271-7A117F0B7E57}">
      <formula1>$K$96:$K$101</formula1>
    </dataValidation>
    <dataValidation type="list" allowBlank="1" showInputMessage="1" showErrorMessage="1" sqref="B73:D76" xr:uid="{BD54E7A2-31DD-488F-A849-764FB10392A6}">
      <formula1>$E$96:$E$103</formula1>
    </dataValidation>
    <dataValidation type="list" allowBlank="1" showInputMessage="1" showErrorMessage="1" sqref="T60:U62" xr:uid="{74CDBBEA-5401-423F-9149-8F5FF98C5C77}">
      <formula1>$K$105:$K$107</formula1>
    </dataValidation>
    <dataValidation type="date" operator="greaterThan" allowBlank="1" showInputMessage="1" showErrorMessage="1" sqref="E26 E50 E32 E38 E44" xr:uid="{491E7209-332D-46AC-B3F4-C5E209C0CE11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1B2DA-E4C6-47F2-9DFD-F359F1E86183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1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7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C7D01D23-222D-44E7-816A-A4B4FF55B609}">
      <formula1>44105</formula1>
    </dataValidation>
    <dataValidation type="list" allowBlank="1" showInputMessage="1" showErrorMessage="1" sqref="T60:U62" xr:uid="{84E7CD7B-1A3B-449C-9A27-92958BA7CEFA}">
      <formula1>$K$105:$K$107</formula1>
    </dataValidation>
    <dataValidation type="list" allowBlank="1" showInputMessage="1" showErrorMessage="1" sqref="B73:D76" xr:uid="{77E8C89A-1625-4C19-A7DC-B6FF1CFA38DB}">
      <formula1>$E$96:$E$103</formula1>
    </dataValidation>
    <dataValidation type="list" allowBlank="1" showInputMessage="1" showErrorMessage="1" sqref="L73:O76" xr:uid="{2561AEE5-CF02-4580-BC59-36FD4B33AF29}">
      <formula1>$K$96:$K$101</formula1>
    </dataValidation>
    <dataValidation type="list" allowBlank="1" showInputMessage="1" showErrorMessage="1" sqref="D11:D20" xr:uid="{23F72166-A010-4975-8487-900D4CB47E54}">
      <formula1>$U$95:$U$108</formula1>
    </dataValidation>
    <dataValidation type="list" operator="greaterThan" allowBlank="1" showInputMessage="1" showErrorMessage="1" sqref="E54:E57" xr:uid="{A5DAEDB6-87CA-4BA3-BF8B-D929D78C91A0}">
      <formula1>$B$105:$B$108</formula1>
    </dataValidation>
    <dataValidation type="list" allowBlank="1" showInputMessage="1" showErrorMessage="1" sqref="J54:L55" xr:uid="{ADAE4643-817D-49CD-B44A-3C3262C2716D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9752E-EF82-46CA-B2D8-86D0A0D535C4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1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8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A725140D-00CC-46B7-9F32-9AE7F3AD8847}">
      <formula1>$O$96</formula1>
    </dataValidation>
    <dataValidation type="list" operator="greaterThan" allowBlank="1" showInputMessage="1" showErrorMessage="1" sqref="E54:E57" xr:uid="{51C96CDC-138F-492B-A782-CE0634B71C82}">
      <formula1>$B$105:$B$108</formula1>
    </dataValidation>
    <dataValidation type="list" allowBlank="1" showInputMessage="1" showErrorMessage="1" sqref="D11:D20" xr:uid="{1877675F-03F8-44FA-98C5-07C3511F3C42}">
      <formula1>$U$95:$U$108</formula1>
    </dataValidation>
    <dataValidation type="list" allowBlank="1" showInputMessage="1" showErrorMessage="1" sqref="L73:O76" xr:uid="{6B586CA4-621B-4B7A-B3F9-ECD46A453D9D}">
      <formula1>$K$96:$K$101</formula1>
    </dataValidation>
    <dataValidation type="list" allowBlank="1" showInputMessage="1" showErrorMessage="1" sqref="B73:D76" xr:uid="{16982A8D-72FD-4F06-A831-0913C334501F}">
      <formula1>$E$96:$E$103</formula1>
    </dataValidation>
    <dataValidation type="list" allowBlank="1" showInputMessage="1" showErrorMessage="1" sqref="T60:U62" xr:uid="{A0E098E1-A005-4909-B660-AFE6967BCD22}">
      <formula1>$K$105:$K$107</formula1>
    </dataValidation>
    <dataValidation type="date" operator="greaterThan" allowBlank="1" showInputMessage="1" showErrorMessage="1" sqref="E26 E50 E32 E38 E44" xr:uid="{255EFB1A-04AA-4BC9-BFF4-7991ADCEEB84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E8061-A157-450B-8789-00BBE4FCC151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1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9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8E6D9AA7-785F-425F-9497-755322E7B77A}">
      <formula1>44105</formula1>
    </dataValidation>
    <dataValidation type="list" allowBlank="1" showInputMessage="1" showErrorMessage="1" sqref="T60:U62" xr:uid="{4366408F-7188-4A3E-8585-EB488691B120}">
      <formula1>$K$105:$K$107</formula1>
    </dataValidation>
    <dataValidation type="list" allowBlank="1" showInputMessage="1" showErrorMessage="1" sqref="B73:D76" xr:uid="{F239E254-B160-4D44-9691-5A9DD18D542A}">
      <formula1>$E$96:$E$103</formula1>
    </dataValidation>
    <dataValidation type="list" allowBlank="1" showInputMessage="1" showErrorMessage="1" sqref="L73:O76" xr:uid="{E5732206-E4AE-4F97-8738-2E25A6720D53}">
      <formula1>$K$96:$K$101</formula1>
    </dataValidation>
    <dataValidation type="list" allowBlank="1" showInputMessage="1" showErrorMessage="1" sqref="D11:D20" xr:uid="{74CE59CE-A788-4291-A816-0481FB81848D}">
      <formula1>$U$95:$U$108</formula1>
    </dataValidation>
    <dataValidation type="list" operator="greaterThan" allowBlank="1" showInputMessage="1" showErrorMessage="1" sqref="E54:E57" xr:uid="{451E54C4-C229-47A4-A45C-17E7E7B2D8AC}">
      <formula1>$B$105:$B$108</formula1>
    </dataValidation>
    <dataValidation type="list" allowBlank="1" showInputMessage="1" showErrorMessage="1" sqref="J54:L55" xr:uid="{B5234DD6-3A40-4FC8-AA54-01143D0AAA22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E5540-8E22-4BF2-A5F8-C0CAE05CA5FC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10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EB2208A7-7848-4E40-8B73-06A4BD83DBEB}">
      <formula1>$O$96</formula1>
    </dataValidation>
    <dataValidation type="list" operator="greaterThan" allowBlank="1" showInputMessage="1" showErrorMessage="1" sqref="E54:E57" xr:uid="{AA832C16-200E-4352-B390-2DB5A1750E2C}">
      <formula1>$B$105:$B$108</formula1>
    </dataValidation>
    <dataValidation type="list" allowBlank="1" showInputMessage="1" showErrorMessage="1" sqref="D11:D20" xr:uid="{20DF5F8C-7002-4016-A5D7-7BA68D25DA9F}">
      <formula1>$U$95:$U$108</formula1>
    </dataValidation>
    <dataValidation type="list" allowBlank="1" showInputMessage="1" showErrorMessage="1" sqref="L73:O76" xr:uid="{4DE095F3-7DA1-404F-B539-D6C77433152B}">
      <formula1>$K$96:$K$101</formula1>
    </dataValidation>
    <dataValidation type="list" allowBlank="1" showInputMessage="1" showErrorMessage="1" sqref="B73:D76" xr:uid="{8288E2A7-F520-4C46-B940-27CA6CF7B85E}">
      <formula1>$E$96:$E$103</formula1>
    </dataValidation>
    <dataValidation type="list" allowBlank="1" showInputMessage="1" showErrorMessage="1" sqref="T60:U62" xr:uid="{FFA0D2A6-DE75-43A5-B16C-5E4F064C50BB}">
      <formula1>$K$105:$K$107</formula1>
    </dataValidation>
    <dataValidation type="date" operator="greaterThan" allowBlank="1" showInputMessage="1" showErrorMessage="1" sqref="E26 E50 E32 E38 E44" xr:uid="{AF0531DE-7BD3-41EF-9535-58DC1EAFCAAB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70229-9E06-4F0A-8695-8D77E3D7FAB9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11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804CD96D-1CD9-4793-A4AA-9A1D6E330DE6}">
      <formula1>44105</formula1>
    </dataValidation>
    <dataValidation type="list" allowBlank="1" showInputMessage="1" showErrorMessage="1" sqref="T60:U62" xr:uid="{3AE70917-C315-4F27-87BF-50854BE9071C}">
      <formula1>$K$105:$K$107</formula1>
    </dataValidation>
    <dataValidation type="list" allowBlank="1" showInputMessage="1" showErrorMessage="1" sqref="B73:D76" xr:uid="{51EDB222-1C6A-4881-8CE2-13AE419632CB}">
      <formula1>$E$96:$E$103</formula1>
    </dataValidation>
    <dataValidation type="list" allowBlank="1" showInputMessage="1" showErrorMessage="1" sqref="L73:O76" xr:uid="{AAA40ACA-8AE4-4AC6-9B4E-39B7FD0E1415}">
      <formula1>$K$96:$K$101</formula1>
    </dataValidation>
    <dataValidation type="list" allowBlank="1" showInputMessage="1" showErrorMessage="1" sqref="D11:D20" xr:uid="{4BD62685-C961-43F0-8F91-C5448C17F3FB}">
      <formula1>$U$95:$U$108</formula1>
    </dataValidation>
    <dataValidation type="list" operator="greaterThan" allowBlank="1" showInputMessage="1" showErrorMessage="1" sqref="E54:E57" xr:uid="{B6886D19-776D-4FA2-9EB1-B841E38B4F2A}">
      <formula1>$B$105:$B$108</formula1>
    </dataValidation>
    <dataValidation type="list" allowBlank="1" showInputMessage="1" showErrorMessage="1" sqref="J54:L55" xr:uid="{5CBCDB78-5559-4A55-BCB3-AA6FF80DCF39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D63E9-6C95-4466-A594-B31F56FC437F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12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D55B9FDA-8D23-4A4B-A8E5-0CCC01C4A5AD}">
      <formula1>$O$96</formula1>
    </dataValidation>
    <dataValidation type="list" operator="greaterThan" allowBlank="1" showInputMessage="1" showErrorMessage="1" sqref="E54:E57" xr:uid="{466B3942-3457-43EB-BA45-7EA039D69548}">
      <formula1>$B$105:$B$108</formula1>
    </dataValidation>
    <dataValidation type="list" allowBlank="1" showInputMessage="1" showErrorMessage="1" sqref="D11:D20" xr:uid="{0FA1084F-2434-4D88-8ADE-070067FC066C}">
      <formula1>$U$95:$U$108</formula1>
    </dataValidation>
    <dataValidation type="list" allowBlank="1" showInputMessage="1" showErrorMessage="1" sqref="L73:O76" xr:uid="{579DF256-1B71-40C3-B51B-847498E6C83A}">
      <formula1>$K$96:$K$101</formula1>
    </dataValidation>
    <dataValidation type="list" allowBlank="1" showInputMessage="1" showErrorMessage="1" sqref="B73:D76" xr:uid="{6E354B45-A817-43F6-B5D2-018EC8209091}">
      <formula1>$E$96:$E$103</formula1>
    </dataValidation>
    <dataValidation type="list" allowBlank="1" showInputMessage="1" showErrorMessage="1" sqref="T60:U62" xr:uid="{BE331A64-5C4E-4787-9A3E-2168C2A641DB}">
      <formula1>$K$105:$K$107</formula1>
    </dataValidation>
    <dataValidation type="date" operator="greaterThan" allowBlank="1" showInputMessage="1" showErrorMessage="1" sqref="E26 E50 E32 E38 E44" xr:uid="{1A992082-3F73-4CA4-8C9A-E3BC74D578EE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5E8DE-B60E-4E95-A148-AF202BB016EC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13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47D92AEE-ED33-498F-B68B-FF3AC2CFBFD7}">
      <formula1>44105</formula1>
    </dataValidation>
    <dataValidation type="list" allowBlank="1" showInputMessage="1" showErrorMessage="1" sqref="T60:U62" xr:uid="{7812928F-ADAA-4767-A86E-157616156E39}">
      <formula1>$K$105:$K$107</formula1>
    </dataValidation>
    <dataValidation type="list" allowBlank="1" showInputMessage="1" showErrorMessage="1" sqref="B73:D76" xr:uid="{0B9BD666-5F0C-47CD-AF78-4526D3D41776}">
      <formula1>$E$96:$E$103</formula1>
    </dataValidation>
    <dataValidation type="list" allowBlank="1" showInputMessage="1" showErrorMessage="1" sqref="L73:O76" xr:uid="{68556E95-B13E-49BE-84FE-D0CFB7A9085D}">
      <formula1>$K$96:$K$101</formula1>
    </dataValidation>
    <dataValidation type="list" allowBlank="1" showInputMessage="1" showErrorMessage="1" sqref="D11:D20" xr:uid="{7B363CFC-C2C4-46CA-83B5-AADC980B386C}">
      <formula1>$U$95:$U$108</formula1>
    </dataValidation>
    <dataValidation type="list" operator="greaterThan" allowBlank="1" showInputMessage="1" showErrorMessage="1" sqref="E54:E57" xr:uid="{E847D1DC-9B9B-414F-9DF0-B51A7261448F}">
      <formula1>$B$105:$B$108</formula1>
    </dataValidation>
    <dataValidation type="list" allowBlank="1" showInputMessage="1" showErrorMessage="1" sqref="J54:L55" xr:uid="{CE7A8D98-0DA8-4497-82E4-2096010BAEB7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9B3E3-1904-4766-98A5-62EA985912E4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14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42A05A9C-3AE1-422F-8976-8F53E22914D5}">
      <formula1>$O$96</formula1>
    </dataValidation>
    <dataValidation type="list" operator="greaterThan" allowBlank="1" showInputMessage="1" showErrorMessage="1" sqref="E54:E57" xr:uid="{E2619438-1495-452B-A362-43C541CC1DD8}">
      <formula1>$B$105:$B$108</formula1>
    </dataValidation>
    <dataValidation type="list" allowBlank="1" showInputMessage="1" showErrorMessage="1" sqref="D11:D20" xr:uid="{FAF6B496-C9CA-48EE-8485-FFA1027A66EB}">
      <formula1>$U$95:$U$108</formula1>
    </dataValidation>
    <dataValidation type="list" allowBlank="1" showInputMessage="1" showErrorMessage="1" sqref="L73:O76" xr:uid="{FE8A31A6-BB93-4072-A505-851F110FE54D}">
      <formula1>$K$96:$K$101</formula1>
    </dataValidation>
    <dataValidation type="list" allowBlank="1" showInputMessage="1" showErrorMessage="1" sqref="B73:D76" xr:uid="{94A1E1B4-1B8F-4A73-9999-1F8F3F44402A}">
      <formula1>$E$96:$E$103</formula1>
    </dataValidation>
    <dataValidation type="list" allowBlank="1" showInputMessage="1" showErrorMessage="1" sqref="T60:U62" xr:uid="{75B760D7-D33C-44F4-B862-C64BAA0F2A9B}">
      <formula1>$K$105:$K$107</formula1>
    </dataValidation>
    <dataValidation type="date" operator="greaterThan" allowBlank="1" showInputMessage="1" showErrorMessage="1" sqref="E26 E50 E32 E38 E44" xr:uid="{D9CA4310-9DB6-4CA3-9BA9-08D76C173349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0663-C975-4EA1-AC56-8061FCA3C21D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15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95FD8B11-D230-471A-B92E-D9BC390F3DB2}">
      <formula1>44105</formula1>
    </dataValidation>
    <dataValidation type="list" allowBlank="1" showInputMessage="1" showErrorMessage="1" sqref="T60:U62" xr:uid="{022D172C-0117-4183-941E-874FFFD7BDCB}">
      <formula1>$K$105:$K$107</formula1>
    </dataValidation>
    <dataValidation type="list" allowBlank="1" showInputMessage="1" showErrorMessage="1" sqref="B73:D76" xr:uid="{E8A94964-8336-4215-90EC-DB32E6AB3325}">
      <formula1>$E$96:$E$103</formula1>
    </dataValidation>
    <dataValidation type="list" allowBlank="1" showInputMessage="1" showErrorMessage="1" sqref="L73:O76" xr:uid="{F66036CC-DF70-41A7-8B9B-44D1A6007221}">
      <formula1>$K$96:$K$101</formula1>
    </dataValidation>
    <dataValidation type="list" allowBlank="1" showInputMessage="1" showErrorMessage="1" sqref="D11:D20" xr:uid="{211D6129-C60F-43DF-9AAC-24A4081A6425}">
      <formula1>$U$95:$U$108</formula1>
    </dataValidation>
    <dataValidation type="list" operator="greaterThan" allowBlank="1" showInputMessage="1" showErrorMessage="1" sqref="E54:E57" xr:uid="{92AF8C8F-F3D6-4510-B3B0-958436CF3E4A}">
      <formula1>$B$105:$B$108</formula1>
    </dataValidation>
    <dataValidation type="list" allowBlank="1" showInputMessage="1" showErrorMessage="1" sqref="J54:L55" xr:uid="{E786C5A8-F855-45AA-B4C7-196497FCCBD9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  <pageSetUpPr fitToPage="1"/>
  </sheetPr>
  <dimension ref="A1:AV70"/>
  <sheetViews>
    <sheetView view="pageBreakPreview" zoomScale="92" zoomScaleNormal="80" zoomScaleSheetLayoutView="92" workbookViewId="0">
      <selection activeCell="E17" sqref="E17"/>
    </sheetView>
  </sheetViews>
  <sheetFormatPr baseColWidth="10" defaultColWidth="11.5703125" defaultRowHeight="12.75" x14ac:dyDescent="0.25"/>
  <cols>
    <col min="1" max="1" width="6.85546875" style="14" customWidth="1"/>
    <col min="2" max="2" width="18.7109375" style="14" customWidth="1"/>
    <col min="3" max="3" width="10.7109375" style="14" customWidth="1"/>
    <col min="4" max="4" width="1.28515625" style="14" customWidth="1"/>
    <col min="5" max="5" width="18.28515625" style="14" customWidth="1"/>
    <col min="6" max="6" width="16" style="14" customWidth="1"/>
    <col min="7" max="7" width="16.42578125" style="14" customWidth="1"/>
    <col min="8" max="8" width="16.140625" style="14" customWidth="1"/>
    <col min="9" max="9" width="1.28515625" style="14" customWidth="1"/>
    <col min="10" max="10" width="21.7109375" style="14" customWidth="1"/>
    <col min="11" max="11" width="7.42578125" style="14" customWidth="1"/>
    <col min="12" max="12" width="19.5703125" style="14" customWidth="1"/>
    <col min="13" max="28" width="11.5703125" style="14" customWidth="1"/>
    <col min="29" max="29" width="11.5703125" style="14"/>
    <col min="30" max="33" width="11.5703125" style="2"/>
    <col min="34" max="35" width="11.5703125" style="14"/>
    <col min="36" max="36" width="13.140625" style="14" customWidth="1"/>
    <col min="37" max="16384" width="11.5703125" style="14"/>
  </cols>
  <sheetData>
    <row r="1" spans="1:33" ht="65.45" customHeight="1" thickBot="1" x14ac:dyDescent="0.3">
      <c r="A1" s="100"/>
      <c r="B1" s="101"/>
      <c r="C1" s="101"/>
      <c r="D1" s="101"/>
      <c r="E1" s="470" t="s">
        <v>36</v>
      </c>
      <c r="F1" s="470"/>
      <c r="G1" s="470"/>
      <c r="H1" s="470"/>
      <c r="I1" s="470"/>
      <c r="J1" s="470"/>
      <c r="K1" s="463" t="s">
        <v>37</v>
      </c>
      <c r="L1" s="46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ht="12" customHeight="1" thickBot="1" x14ac:dyDescent="0.3">
      <c r="A2" s="471"/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ht="18.75" x14ac:dyDescent="0.25">
      <c r="A3" s="472" t="s">
        <v>38</v>
      </c>
      <c r="B3" s="473"/>
      <c r="C3" s="473"/>
      <c r="D3" s="473"/>
      <c r="E3" s="473"/>
      <c r="F3" s="474"/>
      <c r="G3" s="487"/>
      <c r="H3" s="472" t="s">
        <v>39</v>
      </c>
      <c r="I3" s="473"/>
      <c r="J3" s="473"/>
      <c r="K3" s="488"/>
      <c r="L3" s="474"/>
    </row>
    <row r="4" spans="1:33" ht="21" customHeight="1" x14ac:dyDescent="0.25">
      <c r="A4" s="98" t="s">
        <v>40</v>
      </c>
      <c r="B4" s="3" t="s">
        <v>41</v>
      </c>
      <c r="C4" s="489" t="s">
        <v>42</v>
      </c>
      <c r="D4" s="489"/>
      <c r="E4" s="489" t="s">
        <v>43</v>
      </c>
      <c r="F4" s="490"/>
      <c r="G4" s="487"/>
      <c r="H4" s="467" t="s">
        <v>44</v>
      </c>
      <c r="I4" s="468"/>
      <c r="J4" s="468"/>
      <c r="K4" s="469"/>
      <c r="L4" s="99" t="s">
        <v>45</v>
      </c>
    </row>
    <row r="5" spans="1:33" ht="18.600000000000001" customHeight="1" x14ac:dyDescent="0.25">
      <c r="A5" s="98" t="s">
        <v>46</v>
      </c>
      <c r="B5" s="119">
        <f>AD27</f>
        <v>0</v>
      </c>
      <c r="C5" s="496" t="str">
        <f>AF27</f>
        <v>-</v>
      </c>
      <c r="D5" s="496"/>
      <c r="E5" s="97" t="s">
        <v>47</v>
      </c>
      <c r="F5" s="126">
        <f>COUNTIF($AC$27:$AC$29,"Charla")</f>
        <v>0</v>
      </c>
      <c r="G5" s="487"/>
      <c r="H5" s="482" t="s">
        <v>48</v>
      </c>
      <c r="I5" s="483"/>
      <c r="J5" s="465">
        <f ca="1">AM$65</f>
        <v>0</v>
      </c>
      <c r="K5" s="466"/>
      <c r="L5" s="481">
        <f ca="1">SUM(J5:J8)</f>
        <v>0</v>
      </c>
    </row>
    <row r="6" spans="1:33" ht="18.600000000000001" customHeight="1" x14ac:dyDescent="0.25">
      <c r="A6" s="98" t="s">
        <v>49</v>
      </c>
      <c r="B6" s="119">
        <f>AD28</f>
        <v>0</v>
      </c>
      <c r="C6" s="496" t="str">
        <f>AF28</f>
        <v>-</v>
      </c>
      <c r="D6" s="496"/>
      <c r="E6" s="97" t="s">
        <v>50</v>
      </c>
      <c r="F6" s="126">
        <f>COUNTIF($AC$27:$AC$29,"Capacitación")</f>
        <v>0</v>
      </c>
      <c r="G6" s="487"/>
      <c r="H6" s="482" t="s">
        <v>50</v>
      </c>
      <c r="I6" s="483"/>
      <c r="J6" s="465">
        <f ca="1">AN$65</f>
        <v>0</v>
      </c>
      <c r="K6" s="466"/>
      <c r="L6" s="481"/>
    </row>
    <row r="7" spans="1:33" ht="18.600000000000001" customHeight="1" x14ac:dyDescent="0.25">
      <c r="A7" s="98" t="s">
        <v>51</v>
      </c>
      <c r="B7" s="119">
        <f>AD29</f>
        <v>0</v>
      </c>
      <c r="C7" s="496" t="str">
        <f>AF29</f>
        <v>-</v>
      </c>
      <c r="D7" s="496"/>
      <c r="E7" s="97" t="s">
        <v>52</v>
      </c>
      <c r="F7" s="126">
        <f>COUNTIF($AC$27:$AC$29,"Taller")</f>
        <v>0</v>
      </c>
      <c r="G7" s="487"/>
      <c r="H7" s="482" t="s">
        <v>52</v>
      </c>
      <c r="I7" s="483"/>
      <c r="J7" s="465">
        <f ca="1">AO$65</f>
        <v>0</v>
      </c>
      <c r="K7" s="466"/>
      <c r="L7" s="481"/>
    </row>
    <row r="8" spans="1:33" ht="18.600000000000001" customHeight="1" x14ac:dyDescent="0.25">
      <c r="A8" s="479" t="s">
        <v>53</v>
      </c>
      <c r="B8" s="480"/>
      <c r="C8" s="485">
        <f>SUM(F5:F8)</f>
        <v>0</v>
      </c>
      <c r="D8" s="486"/>
      <c r="E8" s="97" t="s">
        <v>54</v>
      </c>
      <c r="F8" s="126">
        <f>COUNTIF($AC$27:$AC$29,"Otro")</f>
        <v>0</v>
      </c>
      <c r="G8" s="487"/>
      <c r="H8" s="482" t="s">
        <v>55</v>
      </c>
      <c r="I8" s="483"/>
      <c r="J8" s="465">
        <f ca="1">AP$65</f>
        <v>0</v>
      </c>
      <c r="K8" s="466"/>
      <c r="L8" s="481"/>
    </row>
    <row r="9" spans="1:33" ht="62.25" customHeight="1" thickBot="1" x14ac:dyDescent="0.3">
      <c r="A9" s="475" t="s">
        <v>56</v>
      </c>
      <c r="B9" s="476"/>
      <c r="C9" s="477" t="s">
        <v>57</v>
      </c>
      <c r="D9" s="477"/>
      <c r="E9" s="477"/>
      <c r="F9" s="478"/>
      <c r="G9" s="487"/>
      <c r="H9" s="475" t="s">
        <v>56</v>
      </c>
      <c r="I9" s="476"/>
      <c r="J9" s="477" t="s">
        <v>57</v>
      </c>
      <c r="K9" s="484"/>
      <c r="L9" s="478"/>
    </row>
    <row r="10" spans="1:33" s="102" customFormat="1" ht="12.6" customHeight="1" thickBot="1" x14ac:dyDescent="0.3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6"/>
      <c r="AD10" s="7"/>
      <c r="AE10" s="7"/>
      <c r="AF10" s="7"/>
      <c r="AG10" s="7"/>
    </row>
    <row r="11" spans="1:33" ht="66.75" customHeight="1" thickBot="1" x14ac:dyDescent="0.3">
      <c r="A11" s="508" t="s">
        <v>58</v>
      </c>
      <c r="B11" s="509"/>
      <c r="C11" s="510"/>
      <c r="D11" s="511"/>
      <c r="E11" s="512" t="s">
        <v>59</v>
      </c>
      <c r="F11" s="513"/>
      <c r="G11" s="513"/>
      <c r="H11" s="514"/>
      <c r="I11" s="487"/>
      <c r="J11" s="515" t="s">
        <v>60</v>
      </c>
      <c r="K11" s="516"/>
      <c r="L11" s="517"/>
    </row>
    <row r="12" spans="1:33" ht="33" customHeight="1" x14ac:dyDescent="0.25">
      <c r="A12" s="482" t="s">
        <v>61</v>
      </c>
      <c r="B12" s="483"/>
      <c r="C12" s="8" t="s">
        <v>62</v>
      </c>
      <c r="D12" s="511"/>
      <c r="E12" s="9" t="s">
        <v>63</v>
      </c>
      <c r="F12" s="10" t="s">
        <v>64</v>
      </c>
      <c r="G12" s="10" t="s">
        <v>65</v>
      </c>
      <c r="H12" s="11" t="s">
        <v>66</v>
      </c>
      <c r="I12" s="487"/>
      <c r="J12" s="520" t="s">
        <v>67</v>
      </c>
      <c r="K12" s="521"/>
      <c r="L12" s="121">
        <f ca="1">SUM(C8+L5)</f>
        <v>0</v>
      </c>
    </row>
    <row r="13" spans="1:33" ht="23.45" customHeight="1" x14ac:dyDescent="0.25">
      <c r="A13" s="482" t="s">
        <v>68</v>
      </c>
      <c r="B13" s="483"/>
      <c r="C13" s="124">
        <f>AC$65</f>
        <v>0</v>
      </c>
      <c r="D13" s="511"/>
      <c r="E13" s="12" t="s">
        <v>69</v>
      </c>
      <c r="F13" s="119">
        <f>AG$30</f>
        <v>0</v>
      </c>
      <c r="G13" s="119">
        <f ca="1">AQ$65</f>
        <v>0</v>
      </c>
      <c r="H13" s="120">
        <f ca="1">SUM(F13:G13)</f>
        <v>0</v>
      </c>
      <c r="I13" s="487"/>
      <c r="J13" s="520" t="s">
        <v>70</v>
      </c>
      <c r="K13" s="521"/>
      <c r="L13" s="122">
        <f ca="1">AD31+AL65</f>
        <v>0</v>
      </c>
    </row>
    <row r="14" spans="1:33" ht="23.45" customHeight="1" x14ac:dyDescent="0.25">
      <c r="A14" s="482" t="s">
        <v>71</v>
      </c>
      <c r="B14" s="483"/>
      <c r="C14" s="124">
        <f>AD$65</f>
        <v>87</v>
      </c>
      <c r="D14" s="511"/>
      <c r="E14" s="13" t="s">
        <v>72</v>
      </c>
      <c r="F14" s="119">
        <f>AH$30</f>
        <v>0</v>
      </c>
      <c r="G14" s="119">
        <f ca="1">AR$65</f>
        <v>0</v>
      </c>
      <c r="H14" s="120">
        <f t="shared" ref="H14:H16" ca="1" si="0">SUM(F14:G14)</f>
        <v>0</v>
      </c>
      <c r="I14" s="487"/>
      <c r="J14" s="520" t="s">
        <v>73</v>
      </c>
      <c r="K14" s="521"/>
      <c r="L14" s="123">
        <f ca="1">AD32+AK65</f>
        <v>0</v>
      </c>
    </row>
    <row r="15" spans="1:33" ht="23.45" customHeight="1" x14ac:dyDescent="0.25">
      <c r="A15" s="482" t="s">
        <v>74</v>
      </c>
      <c r="B15" s="483"/>
      <c r="C15" s="124">
        <f>AE$65</f>
        <v>0</v>
      </c>
      <c r="D15" s="511"/>
      <c r="E15" s="113" t="s">
        <v>75</v>
      </c>
      <c r="F15" s="119">
        <f>AI$30</f>
        <v>0</v>
      </c>
      <c r="G15" s="119">
        <f ca="1">AS$65</f>
        <v>0</v>
      </c>
      <c r="H15" s="120">
        <f t="shared" ca="1" si="0"/>
        <v>0</v>
      </c>
      <c r="I15" s="487"/>
      <c r="J15" s="520" t="s">
        <v>76</v>
      </c>
      <c r="K15" s="521"/>
      <c r="L15" s="123">
        <f>AG65</f>
        <v>29</v>
      </c>
      <c r="AD15" s="14"/>
      <c r="AE15" s="14"/>
      <c r="AF15" s="14"/>
      <c r="AG15" s="14"/>
    </row>
    <row r="16" spans="1:33" ht="23.45" customHeight="1" x14ac:dyDescent="0.25">
      <c r="A16" s="482" t="s">
        <v>77</v>
      </c>
      <c r="B16" s="483"/>
      <c r="C16" s="124">
        <f>AF$65</f>
        <v>0</v>
      </c>
      <c r="D16" s="511"/>
      <c r="E16" s="112" t="s">
        <v>78</v>
      </c>
      <c r="F16" s="119">
        <f>AJ$30</f>
        <v>0</v>
      </c>
      <c r="G16" s="119">
        <f ca="1">AT$65</f>
        <v>0</v>
      </c>
      <c r="H16" s="120">
        <f t="shared" ca="1" si="0"/>
        <v>0</v>
      </c>
      <c r="I16" s="487"/>
      <c r="J16" s="520" t="s">
        <v>79</v>
      </c>
      <c r="K16" s="521"/>
      <c r="L16" s="114"/>
    </row>
    <row r="17" spans="1:48" ht="43.9" customHeight="1" thickBot="1" x14ac:dyDescent="0.3">
      <c r="A17" s="497" t="s">
        <v>80</v>
      </c>
      <c r="B17" s="498"/>
      <c r="C17" s="125">
        <f>SUM(C13:C16)</f>
        <v>87</v>
      </c>
      <c r="D17" s="511"/>
      <c r="E17" s="118" t="s">
        <v>66</v>
      </c>
      <c r="F17" s="15">
        <f>SUM(F13:F16)</f>
        <v>0</v>
      </c>
      <c r="G17" s="15">
        <f ca="1">SUM(G13:G16)</f>
        <v>0</v>
      </c>
      <c r="H17" s="16">
        <f ca="1">SUM(H13:H16)</f>
        <v>0</v>
      </c>
      <c r="I17" s="487"/>
      <c r="J17" s="518" t="s">
        <v>81</v>
      </c>
      <c r="K17" s="519"/>
      <c r="L17" s="115" t="s">
        <v>82</v>
      </c>
    </row>
    <row r="18" spans="1:48" ht="7.5" customHeight="1" thickBot="1" x14ac:dyDescent="0.3">
      <c r="A18" s="499"/>
      <c r="B18" s="500"/>
      <c r="C18" s="500"/>
      <c r="D18" s="500"/>
      <c r="E18" s="500"/>
      <c r="F18" s="500"/>
      <c r="G18" s="500"/>
      <c r="H18" s="501"/>
      <c r="I18" s="500"/>
      <c r="J18" s="500"/>
      <c r="K18" s="500"/>
      <c r="L18" s="502"/>
    </row>
    <row r="19" spans="1:48" ht="19.149999999999999" customHeight="1" thickBot="1" x14ac:dyDescent="0.3">
      <c r="A19" s="503" t="s">
        <v>83</v>
      </c>
      <c r="B19" s="504"/>
      <c r="C19" s="504"/>
      <c r="D19" s="504"/>
      <c r="E19" s="504"/>
      <c r="F19" s="504"/>
      <c r="G19" s="504"/>
      <c r="H19" s="504"/>
      <c r="I19" s="504"/>
      <c r="J19" s="504"/>
      <c r="K19" s="504"/>
      <c r="L19" s="504"/>
    </row>
    <row r="20" spans="1:48" ht="63.75" customHeight="1" x14ac:dyDescent="0.25">
      <c r="A20" s="103"/>
      <c r="B20" s="104"/>
      <c r="C20" s="104"/>
      <c r="D20" s="105"/>
      <c r="E20" s="105"/>
      <c r="F20" s="105"/>
      <c r="G20" s="104"/>
      <c r="H20" s="105"/>
      <c r="I20" s="105"/>
      <c r="J20" s="105"/>
      <c r="K20" s="105"/>
      <c r="L20" s="51"/>
    </row>
    <row r="21" spans="1:48" ht="15.75" customHeight="1" x14ac:dyDescent="0.25">
      <c r="A21" s="458">
        <f>'LISTADO FAMILIAS'!C9</f>
        <v>0</v>
      </c>
      <c r="B21" s="459"/>
      <c r="C21" s="459"/>
      <c r="D21" s="377"/>
      <c r="E21" s="378"/>
      <c r="F21" s="505">
        <f>'LISTADO FAMILIAS'!I9</f>
        <v>0</v>
      </c>
      <c r="G21" s="505"/>
      <c r="H21" s="379"/>
      <c r="I21" s="379"/>
      <c r="J21" s="506">
        <f>'LISTADO FAMILIAS'!I7</f>
        <v>0</v>
      </c>
      <c r="K21" s="507"/>
      <c r="L21" s="507"/>
    </row>
    <row r="22" spans="1:48" ht="16.5" customHeight="1" thickBot="1" x14ac:dyDescent="0.3">
      <c r="A22" s="491" t="s">
        <v>84</v>
      </c>
      <c r="B22" s="492"/>
      <c r="C22" s="492"/>
      <c r="D22" s="127"/>
      <c r="E22" s="17"/>
      <c r="F22" s="493" t="s">
        <v>85</v>
      </c>
      <c r="G22" s="493"/>
      <c r="H22" s="102"/>
      <c r="I22" s="75"/>
      <c r="J22" s="494" t="s">
        <v>86</v>
      </c>
      <c r="K22" s="494"/>
      <c r="L22" s="495"/>
    </row>
    <row r="24" spans="1:48" ht="34.5" thickBot="1" x14ac:dyDescent="0.3">
      <c r="AB24" s="106" t="s">
        <v>87</v>
      </c>
    </row>
    <row r="25" spans="1:48" x14ac:dyDescent="0.25">
      <c r="AA25" s="77"/>
      <c r="AB25" s="107"/>
      <c r="AC25" s="107"/>
      <c r="AD25" s="18"/>
      <c r="AE25" s="18"/>
      <c r="AF25" s="18"/>
      <c r="AG25" s="18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8"/>
    </row>
    <row r="26" spans="1:48" ht="14.45" customHeight="1" x14ac:dyDescent="0.25">
      <c r="AA26" s="82"/>
      <c r="AB26" s="66" t="s">
        <v>88</v>
      </c>
      <c r="AC26" s="58" t="s">
        <v>89</v>
      </c>
      <c r="AD26" s="62" t="s">
        <v>90</v>
      </c>
      <c r="AE26" s="58" t="s">
        <v>91</v>
      </c>
      <c r="AF26" s="56" t="s">
        <v>92</v>
      </c>
      <c r="AG26" s="57" t="s">
        <v>93</v>
      </c>
      <c r="AH26" s="57" t="s">
        <v>94</v>
      </c>
      <c r="AI26" s="57" t="s">
        <v>95</v>
      </c>
      <c r="AJ26" s="57" t="s">
        <v>96</v>
      </c>
      <c r="AV26" s="109"/>
    </row>
    <row r="27" spans="1:48" ht="26.45" customHeight="1" x14ac:dyDescent="0.25">
      <c r="AA27" s="82"/>
      <c r="AB27" s="110" t="s">
        <v>97</v>
      </c>
      <c r="AC27" s="19">
        <f>AG!Y11</f>
        <v>0</v>
      </c>
      <c r="AD27" s="19">
        <f>AG!Z11</f>
        <v>0</v>
      </c>
      <c r="AE27" s="19">
        <f>AG!AA11</f>
        <v>0</v>
      </c>
      <c r="AF27" s="229" t="str">
        <f>AG!AB11</f>
        <v>-</v>
      </c>
      <c r="AG27" s="19">
        <f>AG!AC11</f>
        <v>0</v>
      </c>
      <c r="AH27" s="19">
        <f>AG!AD11</f>
        <v>0</v>
      </c>
      <c r="AI27" s="19">
        <f>AG!AE11</f>
        <v>0</v>
      </c>
      <c r="AJ27" s="19">
        <f>AG!AF11</f>
        <v>0</v>
      </c>
      <c r="AL27" s="53"/>
      <c r="AM27" s="53"/>
      <c r="AN27" s="53"/>
      <c r="AV27" s="109"/>
    </row>
    <row r="28" spans="1:48" ht="13.5" thickBot="1" x14ac:dyDescent="0.3">
      <c r="AA28" s="82"/>
      <c r="AB28" s="41" t="s">
        <v>98</v>
      </c>
      <c r="AC28" s="19">
        <f>AG!Y12</f>
        <v>0</v>
      </c>
      <c r="AD28" s="19">
        <f>AG!Z12</f>
        <v>0</v>
      </c>
      <c r="AE28" s="19">
        <f>AG!AA12</f>
        <v>0</v>
      </c>
      <c r="AF28" s="229" t="str">
        <f>AG!AB12</f>
        <v>-</v>
      </c>
      <c r="AG28" s="19">
        <f>AG!AC12</f>
        <v>0</v>
      </c>
      <c r="AH28" s="19">
        <f>AG!AD12</f>
        <v>0</v>
      </c>
      <c r="AI28" s="19">
        <f>AG!AE12</f>
        <v>0</v>
      </c>
      <c r="AJ28" s="19">
        <f>AG!AF12</f>
        <v>0</v>
      </c>
      <c r="AL28" s="2"/>
      <c r="AM28" s="2"/>
      <c r="AN28" s="2"/>
      <c r="AV28" s="109"/>
    </row>
    <row r="29" spans="1:48" ht="13.5" thickBot="1" x14ac:dyDescent="0.3">
      <c r="AA29" s="82"/>
      <c r="AB29" s="41" t="s">
        <v>99</v>
      </c>
      <c r="AC29" s="19">
        <f>AG!Y13</f>
        <v>0</v>
      </c>
      <c r="AD29" s="19">
        <f>AG!Z13</f>
        <v>0</v>
      </c>
      <c r="AE29" s="19">
        <f>AG!AA13</f>
        <v>0</v>
      </c>
      <c r="AF29" s="229" t="str">
        <f>AG!AB13</f>
        <v>-</v>
      </c>
      <c r="AG29" s="19">
        <f>AG!AC13</f>
        <v>0</v>
      </c>
      <c r="AH29" s="19">
        <f>AG!AD13</f>
        <v>0</v>
      </c>
      <c r="AI29" s="19">
        <f>AG!AE13</f>
        <v>0</v>
      </c>
      <c r="AJ29" s="19">
        <f>AG!AF13</f>
        <v>0</v>
      </c>
      <c r="AL29" s="2"/>
      <c r="AM29" s="460" t="s">
        <v>100</v>
      </c>
      <c r="AN29" s="461"/>
      <c r="AO29" s="461"/>
      <c r="AP29" s="462"/>
      <c r="AV29" s="109"/>
    </row>
    <row r="30" spans="1:48" ht="13.5" thickBot="1" x14ac:dyDescent="0.3">
      <c r="AA30" s="82"/>
      <c r="AB30" s="96" t="s">
        <v>101</v>
      </c>
      <c r="AC30" s="397">
        <f>SUM(AC27:AC29)</f>
        <v>0</v>
      </c>
      <c r="AD30" s="397">
        <f t="shared" ref="AD30" si="1">SUM(AD27:AD29)</f>
        <v>0</v>
      </c>
      <c r="AE30" s="21">
        <f>COUNTIF(AE27:AE29,"Remota")</f>
        <v>0</v>
      </c>
      <c r="AF30" s="230">
        <f>COUNTA(AF27:AF29)</f>
        <v>3</v>
      </c>
      <c r="AG30" s="21">
        <f t="shared" ref="AG30" si="2">SUM(AG27:AG29)</f>
        <v>0</v>
      </c>
      <c r="AH30" s="21">
        <f t="shared" ref="AH30" si="3">SUM(AH27:AH29)</f>
        <v>0</v>
      </c>
      <c r="AI30" s="21">
        <f t="shared" ref="AI30" si="4">SUM(AI27:AI29)</f>
        <v>0</v>
      </c>
      <c r="AJ30" s="21">
        <f t="shared" ref="AJ30" si="5">SUM(AJ27:AJ29)</f>
        <v>0</v>
      </c>
      <c r="AL30" s="2"/>
      <c r="AM30" s="255" t="s">
        <v>102</v>
      </c>
      <c r="AN30" s="23" t="s">
        <v>103</v>
      </c>
      <c r="AO30" s="23" t="s">
        <v>75</v>
      </c>
      <c r="AP30" s="44" t="s">
        <v>78</v>
      </c>
      <c r="AV30" s="109"/>
    </row>
    <row r="31" spans="1:48" ht="13.5" thickBot="1" x14ac:dyDescent="0.3">
      <c r="AA31" s="82"/>
      <c r="AC31" s="195" t="s">
        <v>90</v>
      </c>
      <c r="AD31" s="252">
        <f>COUNTIF(AD27:AD29,"Presencial")</f>
        <v>0</v>
      </c>
      <c r="AL31" s="2"/>
      <c r="AM31" s="256">
        <f ca="1">AG30+AQ65</f>
        <v>0</v>
      </c>
      <c r="AN31" s="257">
        <f ca="1">AH30+AR65</f>
        <v>0</v>
      </c>
      <c r="AO31" s="257">
        <f ca="1">AI30+AS65</f>
        <v>0</v>
      </c>
      <c r="AP31" s="258">
        <f ca="1">AJ30+AT65</f>
        <v>0</v>
      </c>
      <c r="AV31" s="109"/>
    </row>
    <row r="32" spans="1:48" ht="13.5" thickBot="1" x14ac:dyDescent="0.3">
      <c r="AA32" s="82"/>
      <c r="AC32" s="130" t="s">
        <v>104</v>
      </c>
      <c r="AD32" s="70">
        <f>COUNTIF(AD27:AD29,"Remota")</f>
        <v>0</v>
      </c>
      <c r="AV32" s="109"/>
    </row>
    <row r="33" spans="27:48" ht="13.5" thickBot="1" x14ac:dyDescent="0.3">
      <c r="AA33" s="82"/>
      <c r="AV33" s="109"/>
    </row>
    <row r="34" spans="27:48" ht="39" thickBot="1" x14ac:dyDescent="0.3">
      <c r="AA34" s="82"/>
      <c r="AB34" s="93" t="s">
        <v>105</v>
      </c>
      <c r="AC34" s="238" t="s">
        <v>106</v>
      </c>
      <c r="AD34" s="236" t="s">
        <v>107</v>
      </c>
      <c r="AE34" s="236" t="s">
        <v>108</v>
      </c>
      <c r="AF34" s="239" t="s">
        <v>109</v>
      </c>
      <c r="AG34" s="237" t="s">
        <v>110</v>
      </c>
      <c r="AH34" s="236" t="s">
        <v>111</v>
      </c>
      <c r="AI34" s="236" t="s">
        <v>112</v>
      </c>
      <c r="AJ34" s="235" t="s">
        <v>113</v>
      </c>
      <c r="AK34" s="240" t="s">
        <v>114</v>
      </c>
      <c r="AL34" s="241" t="s">
        <v>115</v>
      </c>
      <c r="AM34" s="217" t="s">
        <v>47</v>
      </c>
      <c r="AN34" s="20" t="s">
        <v>50</v>
      </c>
      <c r="AO34" s="20" t="s">
        <v>116</v>
      </c>
      <c r="AP34" s="218" t="s">
        <v>117</v>
      </c>
      <c r="AQ34" s="242" t="s">
        <v>118</v>
      </c>
      <c r="AR34" s="243" t="s">
        <v>72</v>
      </c>
      <c r="AS34" s="243" t="s">
        <v>75</v>
      </c>
      <c r="AT34" s="244" t="s">
        <v>78</v>
      </c>
    </row>
    <row r="35" spans="27:48" x14ac:dyDescent="0.25">
      <c r="AA35" s="82"/>
      <c r="AB35" s="110" t="s">
        <v>119</v>
      </c>
      <c r="AC35" s="19">
        <f>'AF(1)'!AE$2</f>
        <v>0</v>
      </c>
      <c r="AD35" s="19">
        <f>'AF(1)'!AF$2</f>
        <v>0</v>
      </c>
      <c r="AE35" s="19">
        <f>'AF(1)'!AG$2</f>
        <v>0</v>
      </c>
      <c r="AF35" s="19">
        <f>'AF(1)'!AH$2</f>
        <v>0</v>
      </c>
      <c r="AG35" s="19">
        <f>'AF(1)'!AI$2</f>
        <v>0</v>
      </c>
      <c r="AH35" s="19">
        <f>'AF(1)'!AJ$2</f>
        <v>0</v>
      </c>
      <c r="AI35" s="19">
        <f>'AF(1)'!AK$2</f>
        <v>0</v>
      </c>
      <c r="AJ35" s="19">
        <f ca="1">'AF(1)'!AL$2</f>
        <v>0</v>
      </c>
      <c r="AK35" s="19">
        <f ca="1">'AF(1)'!AM$2</f>
        <v>0</v>
      </c>
      <c r="AL35" s="185">
        <f ca="1">'AF(1)'!AN$2</f>
        <v>0</v>
      </c>
      <c r="AM35" s="399">
        <f ca="1">'AF(1)'!AQ$2</f>
        <v>0</v>
      </c>
      <c r="AN35" s="88">
        <f ca="1">'AF(1)'!AR$2</f>
        <v>0</v>
      </c>
      <c r="AO35" s="88">
        <f ca="1">'AF(1)'!AS$2</f>
        <v>0</v>
      </c>
      <c r="AP35" s="252">
        <f ca="1">'AF(1)'!AT$2</f>
        <v>0</v>
      </c>
      <c r="AQ35" s="415">
        <f ca="1">'AF(1)'!AU$2</f>
        <v>0</v>
      </c>
      <c r="AR35" s="19">
        <f ca="1">'AF(1)'!AV$2</f>
        <v>0</v>
      </c>
      <c r="AS35" s="19">
        <f ca="1">'AF(1)'!AW$2</f>
        <v>0</v>
      </c>
      <c r="AT35" s="94">
        <f ca="1">'AF(1)'!AX$2</f>
        <v>0</v>
      </c>
    </row>
    <row r="36" spans="27:48" x14ac:dyDescent="0.25">
      <c r="AA36" s="82"/>
      <c r="AB36" s="41" t="s">
        <v>120</v>
      </c>
      <c r="AC36" s="19">
        <f>'AF(2)'!AE$2</f>
        <v>0</v>
      </c>
      <c r="AD36" s="19">
        <f>'AF(2)'!AF$2</f>
        <v>3</v>
      </c>
      <c r="AE36" s="19">
        <f>'AF(2)'!AG$2</f>
        <v>0</v>
      </c>
      <c r="AF36" s="19">
        <f>'AF(2)'!AH$2</f>
        <v>0</v>
      </c>
      <c r="AG36" s="19">
        <f>'AF(2)'!AI$2</f>
        <v>1</v>
      </c>
      <c r="AH36" s="19">
        <f>'AF(2)'!AJ$2</f>
        <v>0</v>
      </c>
      <c r="AI36" s="19">
        <f>'AF(2)'!AK$2</f>
        <v>1</v>
      </c>
      <c r="AJ36" s="19">
        <f ca="1">'AF(2)'!AL$2</f>
        <v>0</v>
      </c>
      <c r="AK36" s="19">
        <f ca="1">'AF(2)'!AM$2</f>
        <v>0</v>
      </c>
      <c r="AL36" s="19">
        <f ca="1">'AF(2)'!AN$2</f>
        <v>0</v>
      </c>
      <c r="AM36" s="234">
        <f ca="1">'AF(2)'!AQ$2</f>
        <v>0</v>
      </c>
      <c r="AN36" s="19">
        <f ca="1">'AF(2)'!AR$2</f>
        <v>0</v>
      </c>
      <c r="AO36" s="19">
        <f ca="1">'AF(2)'!AS$2</f>
        <v>0</v>
      </c>
      <c r="AP36" s="94">
        <f ca="1">'AF(2)'!AT$2</f>
        <v>0</v>
      </c>
      <c r="AQ36" s="415">
        <f ca="1">'AF(2)'!AU$2</f>
        <v>0</v>
      </c>
      <c r="AR36" s="19">
        <f ca="1">'AF(2)'!AV$2</f>
        <v>0</v>
      </c>
      <c r="AS36" s="19">
        <f ca="1">'AF(2)'!AW$2</f>
        <v>0</v>
      </c>
      <c r="AT36" s="19">
        <f ca="1">'AF(2)'!AX$2</f>
        <v>0</v>
      </c>
    </row>
    <row r="37" spans="27:48" x14ac:dyDescent="0.25">
      <c r="AA37" s="82"/>
      <c r="AB37" s="41" t="s">
        <v>121</v>
      </c>
      <c r="AC37" s="19">
        <f>'AF(3)'!AE$2</f>
        <v>0</v>
      </c>
      <c r="AD37" s="19">
        <f>'AF(3)'!AF$2</f>
        <v>3</v>
      </c>
      <c r="AE37" s="19">
        <f>'AF(3)'!AG$2</f>
        <v>0</v>
      </c>
      <c r="AF37" s="19">
        <f>'AF(3)'!AH$2</f>
        <v>0</v>
      </c>
      <c r="AG37" s="19">
        <f>'AF(3)'!AI$2</f>
        <v>1</v>
      </c>
      <c r="AH37" s="19">
        <f>'AF(3)'!AJ$2</f>
        <v>0</v>
      </c>
      <c r="AI37" s="19">
        <f>'AF(3)'!AK$2</f>
        <v>1</v>
      </c>
      <c r="AJ37" s="19">
        <f ca="1">'AF(3)'!AL$2</f>
        <v>0</v>
      </c>
      <c r="AK37" s="19">
        <f ca="1">'AF(3)'!AM$2</f>
        <v>0</v>
      </c>
      <c r="AL37" s="19">
        <f ca="1">'AF(3)'!AN$2</f>
        <v>0</v>
      </c>
      <c r="AM37" s="234">
        <f ca="1">'AF(3)'!AQ$2</f>
        <v>0</v>
      </c>
      <c r="AN37" s="19">
        <f ca="1">'AF(3)'!AR$2</f>
        <v>0</v>
      </c>
      <c r="AO37" s="19">
        <f ca="1">'AF(3)'!AS$2</f>
        <v>0</v>
      </c>
      <c r="AP37" s="94">
        <f ca="1">'AF(3)'!AT$2</f>
        <v>0</v>
      </c>
      <c r="AQ37" s="415">
        <f ca="1">'AF(3)'!AU$2</f>
        <v>0</v>
      </c>
      <c r="AR37" s="19">
        <f ca="1">'AF(3)'!AV$2</f>
        <v>0</v>
      </c>
      <c r="AS37" s="19">
        <f ca="1">'AF(3)'!AW$2</f>
        <v>0</v>
      </c>
      <c r="AT37" s="19">
        <f ca="1">'AF(3)'!AX$2</f>
        <v>0</v>
      </c>
    </row>
    <row r="38" spans="27:48" x14ac:dyDescent="0.25">
      <c r="AA38" s="82"/>
      <c r="AB38" s="41" t="s">
        <v>122</v>
      </c>
      <c r="AC38" s="19">
        <f>'AF(4)'!AE$2</f>
        <v>0</v>
      </c>
      <c r="AD38" s="19">
        <f>'AF(4)'!AF$2</f>
        <v>3</v>
      </c>
      <c r="AE38" s="19">
        <f>'AF(4)'!AG$2</f>
        <v>0</v>
      </c>
      <c r="AF38" s="19">
        <f>'AF(4)'!AH$2</f>
        <v>0</v>
      </c>
      <c r="AG38" s="19">
        <f>'AF(4)'!AI$2</f>
        <v>1</v>
      </c>
      <c r="AH38" s="19">
        <f>'AF(4)'!AJ$2</f>
        <v>0</v>
      </c>
      <c r="AI38" s="19">
        <f>'AF(4)'!AK$2</f>
        <v>1</v>
      </c>
      <c r="AJ38" s="19">
        <f ca="1">'AF(4)'!AL$2</f>
        <v>0</v>
      </c>
      <c r="AK38" s="19">
        <f ca="1">'AF(4)'!AM$2</f>
        <v>0</v>
      </c>
      <c r="AL38" s="19">
        <f ca="1">'AF(4)'!AN$2</f>
        <v>0</v>
      </c>
      <c r="AM38" s="234">
        <f ca="1">'AF(4)'!AQ$2</f>
        <v>0</v>
      </c>
      <c r="AN38" s="19">
        <f ca="1">'AF(4)'!AR$2</f>
        <v>0</v>
      </c>
      <c r="AO38" s="19">
        <f ca="1">'AF(4)'!AS$2</f>
        <v>0</v>
      </c>
      <c r="AP38" s="94">
        <f ca="1">'AF(4)'!AT$2</f>
        <v>0</v>
      </c>
      <c r="AQ38" s="415">
        <f ca="1">'AF(4)'!AU$2</f>
        <v>0</v>
      </c>
      <c r="AR38" s="19">
        <f ca="1">'AF(4)'!AV$2</f>
        <v>0</v>
      </c>
      <c r="AS38" s="19">
        <f ca="1">'AF(4)'!AW$2</f>
        <v>0</v>
      </c>
      <c r="AT38" s="19">
        <f ca="1">'AF(4)'!AX$2</f>
        <v>0</v>
      </c>
    </row>
    <row r="39" spans="27:48" x14ac:dyDescent="0.25">
      <c r="AA39" s="82"/>
      <c r="AB39" s="41" t="s">
        <v>123</v>
      </c>
      <c r="AC39" s="19">
        <f>'AF(5)'!AE$2</f>
        <v>0</v>
      </c>
      <c r="AD39" s="19">
        <f>'AF(5)'!AF$2</f>
        <v>3</v>
      </c>
      <c r="AE39" s="19">
        <f>'AF(5)'!AG$2</f>
        <v>0</v>
      </c>
      <c r="AF39" s="19">
        <f>'AF(5)'!AH$2</f>
        <v>0</v>
      </c>
      <c r="AG39" s="19">
        <f>'AF(5)'!AI$2</f>
        <v>1</v>
      </c>
      <c r="AH39" s="19">
        <f>'AF(5)'!AJ$2</f>
        <v>0</v>
      </c>
      <c r="AI39" s="19">
        <f>'AF(5)'!AK$2</f>
        <v>1</v>
      </c>
      <c r="AJ39" s="19">
        <f ca="1">'AF(5)'!AL$2</f>
        <v>0</v>
      </c>
      <c r="AK39" s="19">
        <f ca="1">'AF(5)'!AM$2</f>
        <v>0</v>
      </c>
      <c r="AL39" s="19">
        <f ca="1">'AF(5)'!AN$2</f>
        <v>0</v>
      </c>
      <c r="AM39" s="234">
        <f ca="1">'AF(5)'!AQ$2</f>
        <v>0</v>
      </c>
      <c r="AN39" s="19">
        <f ca="1">'AF(5)'!AR$2</f>
        <v>0</v>
      </c>
      <c r="AO39" s="19">
        <f ca="1">'AF(5)'!AS$2</f>
        <v>0</v>
      </c>
      <c r="AP39" s="94">
        <f ca="1">'AF(5)'!AT$2</f>
        <v>0</v>
      </c>
      <c r="AQ39" s="415">
        <f ca="1">'AF(5)'!AU$2</f>
        <v>0</v>
      </c>
      <c r="AR39" s="19">
        <f ca="1">'AF(5)'!AV$2</f>
        <v>0</v>
      </c>
      <c r="AS39" s="19">
        <f ca="1">'AF(5)'!AW$2</f>
        <v>0</v>
      </c>
      <c r="AT39" s="19">
        <f ca="1">'AF(5)'!AX$2</f>
        <v>0</v>
      </c>
    </row>
    <row r="40" spans="27:48" x14ac:dyDescent="0.25">
      <c r="AA40" s="82"/>
      <c r="AB40" s="41" t="s">
        <v>124</v>
      </c>
      <c r="AC40" s="19">
        <f>'AF(6)'!AE$2</f>
        <v>0</v>
      </c>
      <c r="AD40" s="19">
        <f>'AF(6)'!AF$2</f>
        <v>3</v>
      </c>
      <c r="AE40" s="19">
        <f>'AF(6)'!AG$2</f>
        <v>0</v>
      </c>
      <c r="AF40" s="19">
        <f>'AF(6)'!AH$2</f>
        <v>0</v>
      </c>
      <c r="AG40" s="19">
        <f>'AF(6)'!AI$2</f>
        <v>1</v>
      </c>
      <c r="AH40" s="19">
        <f>'AF(6)'!AJ$2</f>
        <v>0</v>
      </c>
      <c r="AI40" s="19">
        <f>'AF(6)'!AK$2</f>
        <v>1</v>
      </c>
      <c r="AJ40" s="19">
        <f ca="1">'AF(6)'!AL$2</f>
        <v>0</v>
      </c>
      <c r="AK40" s="19">
        <f ca="1">'AF(6)'!AM$2</f>
        <v>0</v>
      </c>
      <c r="AL40" s="19">
        <f ca="1">'AF(6)'!AN$2</f>
        <v>0</v>
      </c>
      <c r="AM40" s="234">
        <f ca="1">'AF(6)'!AQ$2</f>
        <v>0</v>
      </c>
      <c r="AN40" s="19">
        <f ca="1">'AF(6)'!AR$2</f>
        <v>0</v>
      </c>
      <c r="AO40" s="19">
        <f ca="1">'AF(6)'!AS$2</f>
        <v>0</v>
      </c>
      <c r="AP40" s="94">
        <f ca="1">'AF(6)'!AT$2</f>
        <v>0</v>
      </c>
      <c r="AQ40" s="415">
        <f ca="1">'AF(6)'!AU$2</f>
        <v>0</v>
      </c>
      <c r="AR40" s="19">
        <f ca="1">'AF(6)'!AV$2</f>
        <v>0</v>
      </c>
      <c r="AS40" s="19">
        <f ca="1">'AF(6)'!AW$2</f>
        <v>0</v>
      </c>
      <c r="AT40" s="19">
        <f ca="1">'AF(6)'!AX$2</f>
        <v>0</v>
      </c>
    </row>
    <row r="41" spans="27:48" x14ac:dyDescent="0.25">
      <c r="AA41" s="82"/>
      <c r="AB41" s="41" t="s">
        <v>125</v>
      </c>
      <c r="AC41" s="19">
        <f>'AF(7)'!AE$2</f>
        <v>0</v>
      </c>
      <c r="AD41" s="19">
        <f>'AF(7)'!AF$2</f>
        <v>3</v>
      </c>
      <c r="AE41" s="19">
        <f>'AF(7)'!AG$2</f>
        <v>0</v>
      </c>
      <c r="AF41" s="19">
        <f>'AF(7)'!AH$2</f>
        <v>0</v>
      </c>
      <c r="AG41" s="19">
        <f>'AF(7)'!AI$2</f>
        <v>1</v>
      </c>
      <c r="AH41" s="19">
        <f>'AF(7)'!AJ$2</f>
        <v>0</v>
      </c>
      <c r="AI41" s="19">
        <f>'AF(7)'!AK$2</f>
        <v>1</v>
      </c>
      <c r="AJ41" s="19">
        <f ca="1">'AF(7)'!AL$2</f>
        <v>0</v>
      </c>
      <c r="AK41" s="19">
        <f ca="1">'AF(7)'!AM$2</f>
        <v>0</v>
      </c>
      <c r="AL41" s="19">
        <f ca="1">'AF(7)'!AN$2</f>
        <v>0</v>
      </c>
      <c r="AM41" s="234">
        <f ca="1">'AF(7)'!AQ$2</f>
        <v>0</v>
      </c>
      <c r="AN41" s="19">
        <f ca="1">'AF(7)'!AR$2</f>
        <v>0</v>
      </c>
      <c r="AO41" s="19">
        <f ca="1">'AF(7)'!AS$2</f>
        <v>0</v>
      </c>
      <c r="AP41" s="94">
        <f ca="1">'AF(7)'!AT$2</f>
        <v>0</v>
      </c>
      <c r="AQ41" s="415">
        <f ca="1">'AF(7)'!AU$2</f>
        <v>0</v>
      </c>
      <c r="AR41" s="19">
        <f ca="1">'AF(7)'!AV$2</f>
        <v>0</v>
      </c>
      <c r="AS41" s="19">
        <f ca="1">'AF(7)'!AW$2</f>
        <v>0</v>
      </c>
      <c r="AT41" s="19">
        <f ca="1">'AF(7)'!AX$2</f>
        <v>0</v>
      </c>
    </row>
    <row r="42" spans="27:48" x14ac:dyDescent="0.25">
      <c r="AA42" s="82"/>
      <c r="AB42" s="41" t="s">
        <v>126</v>
      </c>
      <c r="AC42" s="19">
        <f>'AF(8)'!AE$2</f>
        <v>0</v>
      </c>
      <c r="AD42" s="19">
        <f>'AF(8)'!AF$2</f>
        <v>3</v>
      </c>
      <c r="AE42" s="19">
        <f>'AF(8)'!AG$2</f>
        <v>0</v>
      </c>
      <c r="AF42" s="19">
        <f>'AF(8)'!AH$2</f>
        <v>0</v>
      </c>
      <c r="AG42" s="19">
        <f>'AF(8)'!AI$2</f>
        <v>1</v>
      </c>
      <c r="AH42" s="19">
        <f>'AF(8)'!AJ$2</f>
        <v>0</v>
      </c>
      <c r="AI42" s="19">
        <f>'AF(8)'!AK$2</f>
        <v>1</v>
      </c>
      <c r="AJ42" s="19">
        <f ca="1">'AF(8)'!AL$2</f>
        <v>0</v>
      </c>
      <c r="AK42" s="19">
        <f ca="1">'AF(8)'!AM$2</f>
        <v>0</v>
      </c>
      <c r="AL42" s="19">
        <f ca="1">'AF(8)'!AN$2</f>
        <v>0</v>
      </c>
      <c r="AM42" s="234">
        <f ca="1">'AF(8)'!AQ$2</f>
        <v>0</v>
      </c>
      <c r="AN42" s="19">
        <f ca="1">'AF(8)'!AR$2</f>
        <v>0</v>
      </c>
      <c r="AO42" s="19">
        <f ca="1">'AF(8)'!AS$2</f>
        <v>0</v>
      </c>
      <c r="AP42" s="94">
        <f ca="1">'AF(8)'!AT$2</f>
        <v>0</v>
      </c>
      <c r="AQ42" s="415">
        <f ca="1">'AF(8)'!AU$2</f>
        <v>0</v>
      </c>
      <c r="AR42" s="19">
        <f ca="1">'AF(8)'!AV$2</f>
        <v>0</v>
      </c>
      <c r="AS42" s="19">
        <f ca="1">'AF(8)'!AW$2</f>
        <v>0</v>
      </c>
      <c r="AT42" s="19">
        <f ca="1">'AF(8)'!AX$2</f>
        <v>0</v>
      </c>
    </row>
    <row r="43" spans="27:48" x14ac:dyDescent="0.25">
      <c r="AA43" s="82"/>
      <c r="AB43" s="41" t="s">
        <v>127</v>
      </c>
      <c r="AC43" s="19">
        <f>'AF(9)'!AE$2</f>
        <v>0</v>
      </c>
      <c r="AD43" s="19">
        <f>'AF(9)'!AF$2</f>
        <v>3</v>
      </c>
      <c r="AE43" s="19">
        <f>'AF(9)'!AG$2</f>
        <v>0</v>
      </c>
      <c r="AF43" s="19">
        <f>'AF(9)'!AH$2</f>
        <v>0</v>
      </c>
      <c r="AG43" s="19">
        <f>'AF(9)'!AI$2</f>
        <v>1</v>
      </c>
      <c r="AH43" s="19">
        <f>'AF(9)'!AJ$2</f>
        <v>0</v>
      </c>
      <c r="AI43" s="19">
        <f>'AF(9)'!AK$2</f>
        <v>1</v>
      </c>
      <c r="AJ43" s="19">
        <f ca="1">'AF(9)'!AL$2</f>
        <v>0</v>
      </c>
      <c r="AK43" s="19">
        <f ca="1">'AF(9)'!AM$2</f>
        <v>0</v>
      </c>
      <c r="AL43" s="19">
        <f ca="1">'AF(9)'!AN$2</f>
        <v>0</v>
      </c>
      <c r="AM43" s="234">
        <f ca="1">'AF(9)'!AQ$2</f>
        <v>0</v>
      </c>
      <c r="AN43" s="19">
        <f ca="1">'AF(9)'!AR$2</f>
        <v>0</v>
      </c>
      <c r="AO43" s="19">
        <f ca="1">'AF(9)'!AS$2</f>
        <v>0</v>
      </c>
      <c r="AP43" s="94">
        <f ca="1">'AF(9)'!AT$2</f>
        <v>0</v>
      </c>
      <c r="AQ43" s="415">
        <f ca="1">'AF(9)'!AU$2</f>
        <v>0</v>
      </c>
      <c r="AR43" s="19">
        <f ca="1">'AF(9)'!AV$2</f>
        <v>0</v>
      </c>
      <c r="AS43" s="19">
        <f ca="1">'AF(9)'!AW$2</f>
        <v>0</v>
      </c>
      <c r="AT43" s="19">
        <f ca="1">'AF(9)'!AX$2</f>
        <v>0</v>
      </c>
    </row>
    <row r="44" spans="27:48" x14ac:dyDescent="0.25">
      <c r="AA44" s="82"/>
      <c r="AB44" s="41" t="s">
        <v>128</v>
      </c>
      <c r="AC44" s="19">
        <f>'AF(10)'!AE$2</f>
        <v>0</v>
      </c>
      <c r="AD44" s="19">
        <f>'AF(10)'!AF$2</f>
        <v>3</v>
      </c>
      <c r="AE44" s="19">
        <f>'AF(10)'!AG$2</f>
        <v>0</v>
      </c>
      <c r="AF44" s="19">
        <f>'AF(10)'!AH$2</f>
        <v>0</v>
      </c>
      <c r="AG44" s="19">
        <f>'AF(10)'!AI$2</f>
        <v>1</v>
      </c>
      <c r="AH44" s="19">
        <f>'AF(10)'!AJ$2</f>
        <v>0</v>
      </c>
      <c r="AI44" s="19">
        <f>'AF(10)'!AK$2</f>
        <v>1</v>
      </c>
      <c r="AJ44" s="19">
        <f ca="1">'AF(10)'!AL$2</f>
        <v>0</v>
      </c>
      <c r="AK44" s="19">
        <f ca="1">'AF(10)'!AM$2</f>
        <v>0</v>
      </c>
      <c r="AL44" s="19">
        <f ca="1">'AF(10)'!AN$2</f>
        <v>0</v>
      </c>
      <c r="AM44" s="234">
        <f>'AF(10)'!A$2</f>
        <v>0</v>
      </c>
      <c r="AN44" s="19">
        <f>'AF(10)'!B$2</f>
        <v>0</v>
      </c>
      <c r="AO44" s="19">
        <f>'AF(10)'!C$2</f>
        <v>0</v>
      </c>
      <c r="AP44" s="94">
        <f>'AF(10)'!D$2</f>
        <v>0</v>
      </c>
      <c r="AQ44" s="415">
        <f ca="1">'AF(10)'!AU$2</f>
        <v>0</v>
      </c>
      <c r="AR44" s="19">
        <f ca="1">'AF(10)'!AV$2</f>
        <v>0</v>
      </c>
      <c r="AS44" s="19">
        <f ca="1">'AF(10)'!AW$2</f>
        <v>0</v>
      </c>
      <c r="AT44" s="19">
        <f ca="1">'AF(10)'!AX$2</f>
        <v>0</v>
      </c>
    </row>
    <row r="45" spans="27:48" x14ac:dyDescent="0.25">
      <c r="AA45" s="82"/>
      <c r="AB45" s="41" t="s">
        <v>129</v>
      </c>
      <c r="AC45" s="19">
        <f>'AF(11)'!AE$2</f>
        <v>0</v>
      </c>
      <c r="AD45" s="19">
        <f>'AF(11)'!AF$2</f>
        <v>3</v>
      </c>
      <c r="AE45" s="19">
        <f>'AF(11)'!AG$2</f>
        <v>0</v>
      </c>
      <c r="AF45" s="19">
        <f>'AF(11)'!AH$2</f>
        <v>0</v>
      </c>
      <c r="AG45" s="19">
        <f>'AF(11)'!AI$2</f>
        <v>1</v>
      </c>
      <c r="AH45" s="19">
        <f>'AF(11)'!AJ$2</f>
        <v>0</v>
      </c>
      <c r="AI45" s="19">
        <f>'AF(11)'!AK$2</f>
        <v>1</v>
      </c>
      <c r="AJ45" s="19">
        <f ca="1">'AF(11)'!AL$2</f>
        <v>0</v>
      </c>
      <c r="AK45" s="19">
        <f ca="1">'AF(11)'!AM$2</f>
        <v>0</v>
      </c>
      <c r="AL45" s="19">
        <f ca="1">'AF(11)'!AN$2</f>
        <v>0</v>
      </c>
      <c r="AM45" s="234">
        <f ca="1">'AF(11)'!AQ$2</f>
        <v>0</v>
      </c>
      <c r="AN45" s="19">
        <f ca="1">'AF(11)'!AR$2</f>
        <v>0</v>
      </c>
      <c r="AO45" s="19">
        <f ca="1">'AF(11)'!AS$2</f>
        <v>0</v>
      </c>
      <c r="AP45" s="94">
        <f ca="1">'AF(11)'!AT$2</f>
        <v>0</v>
      </c>
      <c r="AQ45" s="415">
        <f ca="1">'AF(11)'!AU$2</f>
        <v>0</v>
      </c>
      <c r="AR45" s="19">
        <f ca="1">'AF(11)'!AV$2</f>
        <v>0</v>
      </c>
      <c r="AS45" s="19">
        <f ca="1">'AF(11)'!AW$2</f>
        <v>0</v>
      </c>
      <c r="AT45" s="19">
        <f ca="1">'AF(11)'!AX$2</f>
        <v>0</v>
      </c>
    </row>
    <row r="46" spans="27:48" x14ac:dyDescent="0.25">
      <c r="AA46" s="82"/>
      <c r="AB46" s="41" t="s">
        <v>130</v>
      </c>
      <c r="AC46" s="19">
        <f>'AF(12)'!AE$2</f>
        <v>0</v>
      </c>
      <c r="AD46" s="19">
        <f>'AF(12)'!AF$2</f>
        <v>3</v>
      </c>
      <c r="AE46" s="19">
        <f>'AF(12)'!AG$2</f>
        <v>0</v>
      </c>
      <c r="AF46" s="19">
        <f>'AF(12)'!AH$2</f>
        <v>0</v>
      </c>
      <c r="AG46" s="19">
        <f>'AF(12)'!AI$2</f>
        <v>1</v>
      </c>
      <c r="AH46" s="19">
        <f>'AF(12)'!AJ$2</f>
        <v>0</v>
      </c>
      <c r="AI46" s="19">
        <f>'AF(12)'!AK$2</f>
        <v>1</v>
      </c>
      <c r="AJ46" s="19">
        <f ca="1">'AF(12)'!AL$2</f>
        <v>0</v>
      </c>
      <c r="AK46" s="19">
        <f ca="1">'AF(12)'!AM$2</f>
        <v>0</v>
      </c>
      <c r="AL46" s="19">
        <f ca="1">'AF(12)'!AN$2</f>
        <v>0</v>
      </c>
      <c r="AM46" s="234">
        <f ca="1">'AF(12)'!AQ$2</f>
        <v>0</v>
      </c>
      <c r="AN46" s="19">
        <f ca="1">'AF(12)'!AR$2</f>
        <v>0</v>
      </c>
      <c r="AO46" s="19">
        <f ca="1">'AF(12)'!AS$2</f>
        <v>0</v>
      </c>
      <c r="AP46" s="94">
        <f ca="1">'AF(12)'!AT$2</f>
        <v>0</v>
      </c>
      <c r="AQ46" s="415">
        <f ca="1">'AF(12)'!AU$2</f>
        <v>0</v>
      </c>
      <c r="AR46" s="19">
        <f ca="1">'AF(12)'!AV$2</f>
        <v>0</v>
      </c>
      <c r="AS46" s="19">
        <f ca="1">'AF(12)'!AW$2</f>
        <v>0</v>
      </c>
      <c r="AT46" s="19">
        <f ca="1">'AF(12)'!AX$2</f>
        <v>0</v>
      </c>
    </row>
    <row r="47" spans="27:48" x14ac:dyDescent="0.25">
      <c r="AA47" s="82"/>
      <c r="AB47" s="41" t="s">
        <v>131</v>
      </c>
      <c r="AC47" s="19">
        <f>'AF(13)'!AE$2</f>
        <v>0</v>
      </c>
      <c r="AD47" s="19">
        <f>'AF(13)'!AF$2</f>
        <v>3</v>
      </c>
      <c r="AE47" s="19">
        <f>'AF(13)'!AG$2</f>
        <v>0</v>
      </c>
      <c r="AF47" s="19">
        <f>'AF(13)'!AH$2</f>
        <v>0</v>
      </c>
      <c r="AG47" s="19">
        <f>'AF(13)'!AI$2</f>
        <v>1</v>
      </c>
      <c r="AH47" s="19">
        <f>'AF(13)'!AJ$2</f>
        <v>0</v>
      </c>
      <c r="AI47" s="19">
        <f>'AF(13)'!AK$2</f>
        <v>1</v>
      </c>
      <c r="AJ47" s="19">
        <f ca="1">'AF(13)'!AL$2</f>
        <v>0</v>
      </c>
      <c r="AK47" s="19">
        <f ca="1">'AF(13)'!AM$2</f>
        <v>0</v>
      </c>
      <c r="AL47" s="19">
        <f ca="1">'AF(13)'!AN$2</f>
        <v>0</v>
      </c>
      <c r="AM47" s="234">
        <f ca="1">'AF(13)'!AQ$2</f>
        <v>0</v>
      </c>
      <c r="AN47" s="19">
        <f ca="1">'AF(13)'!AR$2</f>
        <v>0</v>
      </c>
      <c r="AO47" s="19">
        <f ca="1">'AF(13)'!AS$2</f>
        <v>0</v>
      </c>
      <c r="AP47" s="94">
        <f ca="1">'AF(13)'!AT$2</f>
        <v>0</v>
      </c>
      <c r="AQ47" s="415">
        <f ca="1">'AF(13)'!AU$2</f>
        <v>0</v>
      </c>
      <c r="AR47" s="19">
        <f ca="1">'AF(13)'!AV$2</f>
        <v>0</v>
      </c>
      <c r="AS47" s="19">
        <f ca="1">'AF(13)'!AW$2</f>
        <v>0</v>
      </c>
      <c r="AT47" s="19">
        <f ca="1">'AF(13)'!AX$2</f>
        <v>0</v>
      </c>
    </row>
    <row r="48" spans="27:48" x14ac:dyDescent="0.25">
      <c r="AA48" s="82"/>
      <c r="AB48" s="41" t="s">
        <v>132</v>
      </c>
      <c r="AC48" s="19">
        <f>'AF(14)'!AE$2</f>
        <v>0</v>
      </c>
      <c r="AD48" s="19">
        <f>'AF(14)'!AF$2</f>
        <v>3</v>
      </c>
      <c r="AE48" s="19">
        <f>'AF(14)'!AG$2</f>
        <v>0</v>
      </c>
      <c r="AF48" s="19">
        <f>'AF(14)'!AH$2</f>
        <v>0</v>
      </c>
      <c r="AG48" s="19">
        <f>'AF(14)'!AI$2</f>
        <v>1</v>
      </c>
      <c r="AH48" s="19">
        <f>'AF(14)'!AJ$2</f>
        <v>0</v>
      </c>
      <c r="AI48" s="19">
        <f>'AF(14)'!AK$2</f>
        <v>1</v>
      </c>
      <c r="AJ48" s="19">
        <f ca="1">'AF(14)'!AL$2</f>
        <v>0</v>
      </c>
      <c r="AK48" s="19">
        <f ca="1">'AF(14)'!AM$2</f>
        <v>0</v>
      </c>
      <c r="AL48" s="19">
        <f ca="1">'AF(14)'!AN$2</f>
        <v>0</v>
      </c>
      <c r="AM48" s="234">
        <f ca="1">'AF(14)'!AQ$2</f>
        <v>0</v>
      </c>
      <c r="AN48" s="19">
        <f ca="1">'AF(14)'!AR$2</f>
        <v>0</v>
      </c>
      <c r="AO48" s="19">
        <f ca="1">'AF(14)'!AS$2</f>
        <v>0</v>
      </c>
      <c r="AP48" s="94">
        <f ca="1">'AF(14)'!AT$2</f>
        <v>0</v>
      </c>
      <c r="AQ48" s="415">
        <f ca="1">'AF(14)'!AU$2</f>
        <v>0</v>
      </c>
      <c r="AR48" s="19">
        <f ca="1">'AF(14)'!AV$2</f>
        <v>0</v>
      </c>
      <c r="AS48" s="19">
        <f ca="1">'AF(14)'!AW$2</f>
        <v>0</v>
      </c>
      <c r="AT48" s="19">
        <f ca="1">'AF(14)'!AX$2</f>
        <v>0</v>
      </c>
    </row>
    <row r="49" spans="27:48" x14ac:dyDescent="0.25">
      <c r="AA49" s="82"/>
      <c r="AB49" s="41" t="s">
        <v>133</v>
      </c>
      <c r="AC49" s="19">
        <f>'AF(15)'!AE$2</f>
        <v>0</v>
      </c>
      <c r="AD49" s="19">
        <f>'AF(15)'!AF$2</f>
        <v>3</v>
      </c>
      <c r="AE49" s="19">
        <f>'AF(15)'!AG$2</f>
        <v>0</v>
      </c>
      <c r="AF49" s="19">
        <f>'AF(15)'!AH$2</f>
        <v>0</v>
      </c>
      <c r="AG49" s="19">
        <f>'AF(15)'!AI$2</f>
        <v>1</v>
      </c>
      <c r="AH49" s="19">
        <f>'AF(15)'!AJ$2</f>
        <v>0</v>
      </c>
      <c r="AI49" s="19">
        <f>'AF(15)'!AK$2</f>
        <v>1</v>
      </c>
      <c r="AJ49" s="19">
        <f ca="1">'AF(15)'!AL$2</f>
        <v>0</v>
      </c>
      <c r="AK49" s="19">
        <f ca="1">'AF(15)'!AM$2</f>
        <v>0</v>
      </c>
      <c r="AL49" s="19">
        <f ca="1">'AF(15)'!AN$2</f>
        <v>0</v>
      </c>
      <c r="AM49" s="234">
        <f ca="1">'AF(15)'!AQ$2</f>
        <v>0</v>
      </c>
      <c r="AN49" s="19">
        <f ca="1">'AF(15)'!AR$2</f>
        <v>0</v>
      </c>
      <c r="AO49" s="19">
        <f ca="1">'AF(15)'!AS$2</f>
        <v>0</v>
      </c>
      <c r="AP49" s="94">
        <f ca="1">'AF(15)'!AT$2</f>
        <v>0</v>
      </c>
      <c r="AQ49" s="415">
        <f ca="1">'AF(15)'!AU$2</f>
        <v>0</v>
      </c>
      <c r="AR49" s="19">
        <f ca="1">'AF(15)'!AV$2</f>
        <v>0</v>
      </c>
      <c r="AS49" s="19">
        <f ca="1">'AF(15)'!AW$2</f>
        <v>0</v>
      </c>
      <c r="AT49" s="19">
        <f ca="1">'AF(15)'!AX$2</f>
        <v>0</v>
      </c>
    </row>
    <row r="50" spans="27:48" x14ac:dyDescent="0.25">
      <c r="AA50" s="82"/>
      <c r="AB50" s="41" t="s">
        <v>134</v>
      </c>
      <c r="AC50" s="19">
        <f>'AF(16)'!AE$2</f>
        <v>0</v>
      </c>
      <c r="AD50" s="19">
        <f>'AF(16)'!AF$2</f>
        <v>3</v>
      </c>
      <c r="AE50" s="19">
        <f>'AF(16)'!AG$2</f>
        <v>0</v>
      </c>
      <c r="AF50" s="19">
        <f>'AF(16)'!AH$2</f>
        <v>0</v>
      </c>
      <c r="AG50" s="19">
        <f>'AF(16)'!AI$2</f>
        <v>1</v>
      </c>
      <c r="AH50" s="19">
        <f>'AF(16)'!AJ$2</f>
        <v>0</v>
      </c>
      <c r="AI50" s="19">
        <f>'AF(16)'!AK$2</f>
        <v>1</v>
      </c>
      <c r="AJ50" s="19">
        <f ca="1">'AF(16)'!AL$2</f>
        <v>0</v>
      </c>
      <c r="AK50" s="19">
        <f ca="1">'AF(16)'!AM$2</f>
        <v>0</v>
      </c>
      <c r="AL50" s="19">
        <f ca="1">'AF(16)'!AN$2</f>
        <v>0</v>
      </c>
      <c r="AM50" s="234">
        <f ca="1">'AF(16)'!AQ$2</f>
        <v>0</v>
      </c>
      <c r="AN50" s="19">
        <f ca="1">'AF(16)'!AR$2</f>
        <v>0</v>
      </c>
      <c r="AO50" s="19">
        <f ca="1">'AF(16)'!AS$2</f>
        <v>0</v>
      </c>
      <c r="AP50" s="94">
        <f ca="1">'AF(16)'!AT$2</f>
        <v>0</v>
      </c>
      <c r="AQ50" s="415">
        <f ca="1">'AF(16)'!AU$2</f>
        <v>0</v>
      </c>
      <c r="AR50" s="19">
        <f ca="1">'AF(16)'!AV$2</f>
        <v>0</v>
      </c>
      <c r="AS50" s="19">
        <f ca="1">'AF(16)'!AW$2</f>
        <v>0</v>
      </c>
      <c r="AT50" s="19">
        <f ca="1">'AF(16)'!AX$2</f>
        <v>0</v>
      </c>
    </row>
    <row r="51" spans="27:48" x14ac:dyDescent="0.25">
      <c r="AA51" s="82"/>
      <c r="AB51" s="41" t="s">
        <v>135</v>
      </c>
      <c r="AC51" s="19">
        <f>'AF(17)'!AE$2</f>
        <v>0</v>
      </c>
      <c r="AD51" s="19">
        <f>'AF(17)'!AF$2</f>
        <v>3</v>
      </c>
      <c r="AE51" s="19">
        <f>'AF(17)'!AG$2</f>
        <v>0</v>
      </c>
      <c r="AF51" s="19">
        <f>'AF(17)'!AH$2</f>
        <v>0</v>
      </c>
      <c r="AG51" s="19">
        <f>'AF(17)'!AI$2</f>
        <v>1</v>
      </c>
      <c r="AH51" s="19">
        <f>'AF(17)'!AJ$2</f>
        <v>0</v>
      </c>
      <c r="AI51" s="19">
        <f>'AF(17)'!AK$2</f>
        <v>1</v>
      </c>
      <c r="AJ51" s="19">
        <f ca="1">'AF(17)'!AL$2</f>
        <v>0</v>
      </c>
      <c r="AK51" s="19">
        <f ca="1">'AF(17)'!AM$2</f>
        <v>0</v>
      </c>
      <c r="AL51" s="19">
        <f ca="1">'AF(17)'!AN$2</f>
        <v>0</v>
      </c>
      <c r="AM51" s="234">
        <f ca="1">'AF(17)'!AQ$2</f>
        <v>0</v>
      </c>
      <c r="AN51" s="19">
        <f ca="1">'AF(17)'!AR$2</f>
        <v>0</v>
      </c>
      <c r="AO51" s="19">
        <f ca="1">'AF(17)'!AS$2</f>
        <v>0</v>
      </c>
      <c r="AP51" s="94">
        <f ca="1">'AF(17)'!AT$2</f>
        <v>0</v>
      </c>
      <c r="AQ51" s="415">
        <f ca="1">'AF(17)'!AU$2</f>
        <v>0</v>
      </c>
      <c r="AR51" s="19">
        <f ca="1">'AF(17)'!AV$2</f>
        <v>0</v>
      </c>
      <c r="AS51" s="19">
        <f ca="1">'AF(17)'!AW$2</f>
        <v>0</v>
      </c>
      <c r="AT51" s="19">
        <f ca="1">'AF(17)'!AX$2</f>
        <v>0</v>
      </c>
    </row>
    <row r="52" spans="27:48" x14ac:dyDescent="0.25">
      <c r="AA52" s="82"/>
      <c r="AB52" s="41" t="s">
        <v>136</v>
      </c>
      <c r="AC52" s="19">
        <f>'AF(18)'!AE$2</f>
        <v>0</v>
      </c>
      <c r="AD52" s="19">
        <f>'AF(18)'!AF$2</f>
        <v>3</v>
      </c>
      <c r="AE52" s="19">
        <f>'AF(18)'!AG$2</f>
        <v>0</v>
      </c>
      <c r="AF52" s="19">
        <f>'AF(18)'!AH$2</f>
        <v>0</v>
      </c>
      <c r="AG52" s="19">
        <f>'AF(18)'!AI$2</f>
        <v>1</v>
      </c>
      <c r="AH52" s="19">
        <f>'AF(18)'!AJ$2</f>
        <v>0</v>
      </c>
      <c r="AI52" s="19">
        <f>'AF(18)'!AK$2</f>
        <v>1</v>
      </c>
      <c r="AJ52" s="19">
        <f ca="1">'AF(18)'!AL$2</f>
        <v>0</v>
      </c>
      <c r="AK52" s="19">
        <f ca="1">'AF(18)'!AM$2</f>
        <v>0</v>
      </c>
      <c r="AL52" s="19">
        <f ca="1">'AF(18)'!AN$2</f>
        <v>0</v>
      </c>
      <c r="AM52" s="234">
        <f ca="1">'AF(18)'!AQ$2</f>
        <v>0</v>
      </c>
      <c r="AN52" s="19">
        <f ca="1">'AF(18)'!AR$2</f>
        <v>0</v>
      </c>
      <c r="AO52" s="19">
        <f ca="1">'AF(18)'!AS$2</f>
        <v>0</v>
      </c>
      <c r="AP52" s="94">
        <f ca="1">'AF(18)'!AT$2</f>
        <v>0</v>
      </c>
      <c r="AQ52" s="415">
        <f ca="1">'AF(18)'!AU$2</f>
        <v>0</v>
      </c>
      <c r="AR52" s="19">
        <f ca="1">'AF(18)'!AV$2</f>
        <v>0</v>
      </c>
      <c r="AS52" s="19">
        <f ca="1">'AF(18)'!AW$2</f>
        <v>0</v>
      </c>
      <c r="AT52" s="19">
        <f ca="1">'AF(18)'!AX$2</f>
        <v>0</v>
      </c>
    </row>
    <row r="53" spans="27:48" x14ac:dyDescent="0.25">
      <c r="AA53" s="82"/>
      <c r="AB53" s="41" t="s">
        <v>137</v>
      </c>
      <c r="AC53" s="19">
        <f>'AF(19)'!AE$2</f>
        <v>0</v>
      </c>
      <c r="AD53" s="19">
        <f>'AF(19)'!AF$2</f>
        <v>3</v>
      </c>
      <c r="AE53" s="19">
        <f>'AF(19)'!AG$2</f>
        <v>0</v>
      </c>
      <c r="AF53" s="19">
        <f>'AF(19)'!AH$2</f>
        <v>0</v>
      </c>
      <c r="AG53" s="19">
        <f>'AF(19)'!AI$2</f>
        <v>1</v>
      </c>
      <c r="AH53" s="19">
        <f>'AF(19)'!AJ$2</f>
        <v>0</v>
      </c>
      <c r="AI53" s="19">
        <f>'AF(19)'!AK$2</f>
        <v>1</v>
      </c>
      <c r="AJ53" s="19">
        <f ca="1">'AF(19)'!AL$2</f>
        <v>0</v>
      </c>
      <c r="AK53" s="19">
        <f ca="1">'AF(19)'!AM$2</f>
        <v>0</v>
      </c>
      <c r="AL53" s="19">
        <f ca="1">'AF(19)'!AN$2</f>
        <v>0</v>
      </c>
      <c r="AM53" s="234">
        <f ca="1">'AF(19)'!AQ$2</f>
        <v>0</v>
      </c>
      <c r="AN53" s="19">
        <f ca="1">'AF(19)'!AR$2</f>
        <v>0</v>
      </c>
      <c r="AO53" s="19">
        <f ca="1">'AF(19)'!AS$2</f>
        <v>0</v>
      </c>
      <c r="AP53" s="94">
        <f ca="1">'AF(19)'!AT$2</f>
        <v>0</v>
      </c>
      <c r="AQ53" s="415">
        <f ca="1">'AF(19)'!AU$2</f>
        <v>0</v>
      </c>
      <c r="AR53" s="19">
        <f ca="1">'AF(19)'!AV$2</f>
        <v>0</v>
      </c>
      <c r="AS53" s="19">
        <f ca="1">'AF(19)'!AW$2</f>
        <v>0</v>
      </c>
      <c r="AT53" s="19">
        <f ca="1">'AF(19)'!AX$2</f>
        <v>0</v>
      </c>
    </row>
    <row r="54" spans="27:48" x14ac:dyDescent="0.25">
      <c r="AA54" s="82"/>
      <c r="AB54" s="64" t="s">
        <v>138</v>
      </c>
      <c r="AC54" s="19">
        <f>'AF(20)'!AE$2</f>
        <v>0</v>
      </c>
      <c r="AD54" s="19">
        <f>'AF(20)'!AF$2</f>
        <v>3</v>
      </c>
      <c r="AE54" s="19">
        <f>'AF(20)'!AG$2</f>
        <v>0</v>
      </c>
      <c r="AF54" s="19">
        <f>'AF(20)'!AH$2</f>
        <v>0</v>
      </c>
      <c r="AG54" s="19">
        <f>'AF(20)'!AI$2</f>
        <v>1</v>
      </c>
      <c r="AH54" s="19">
        <f>'AF(20)'!AJ$2</f>
        <v>0</v>
      </c>
      <c r="AI54" s="19">
        <f>'AF(20)'!AK$2</f>
        <v>1</v>
      </c>
      <c r="AJ54" s="19">
        <f ca="1">'AF(20)'!AL$2</f>
        <v>0</v>
      </c>
      <c r="AK54" s="19">
        <f ca="1">'AF(20)'!AM$2</f>
        <v>0</v>
      </c>
      <c r="AL54" s="19">
        <f ca="1">'AF(20)'!AN$2</f>
        <v>0</v>
      </c>
      <c r="AM54" s="234">
        <f ca="1">'AF(20)'!AQ$2</f>
        <v>0</v>
      </c>
      <c r="AN54" s="19">
        <f ca="1">'AF(20)'!AR$2</f>
        <v>0</v>
      </c>
      <c r="AO54" s="19">
        <f ca="1">'AF(20)'!AS$2</f>
        <v>0</v>
      </c>
      <c r="AP54" s="94">
        <f ca="1">'AF(20)'!AT$2</f>
        <v>0</v>
      </c>
      <c r="AQ54" s="415">
        <f ca="1">'AF(20)'!AU$2</f>
        <v>0</v>
      </c>
      <c r="AR54" s="19">
        <f ca="1">'AF(20)'!AV$2</f>
        <v>0</v>
      </c>
      <c r="AS54" s="19">
        <f ca="1">'AF(20)'!AW$2</f>
        <v>0</v>
      </c>
      <c r="AT54" s="19">
        <f ca="1">'AF(20)'!AX$2</f>
        <v>0</v>
      </c>
    </row>
    <row r="55" spans="27:48" x14ac:dyDescent="0.25">
      <c r="AA55" s="82"/>
      <c r="AB55" s="64" t="s">
        <v>139</v>
      </c>
      <c r="AC55" s="19">
        <f>'AF(21)'!AE$2</f>
        <v>0</v>
      </c>
      <c r="AD55" s="19">
        <f>'AF(21)'!AF$2</f>
        <v>3</v>
      </c>
      <c r="AE55" s="19">
        <f>'AF(21)'!AG$2</f>
        <v>0</v>
      </c>
      <c r="AF55" s="19">
        <f>'AF(21)'!AH$2</f>
        <v>0</v>
      </c>
      <c r="AG55" s="19">
        <f>'AF(21)'!AI$2</f>
        <v>1</v>
      </c>
      <c r="AH55" s="19">
        <f>'AF(21)'!AJ$2</f>
        <v>0</v>
      </c>
      <c r="AI55" s="19">
        <f>'AF(21)'!AK$2</f>
        <v>1</v>
      </c>
      <c r="AJ55" s="19">
        <f ca="1">'AF(21)'!AL$2</f>
        <v>0</v>
      </c>
      <c r="AK55" s="19">
        <f ca="1">'AF(21)'!AM$2</f>
        <v>0</v>
      </c>
      <c r="AL55" s="19">
        <f ca="1">'AF(21)'!AN$2</f>
        <v>0</v>
      </c>
      <c r="AM55" s="234">
        <f ca="1">'AF(21)'!AQ$2</f>
        <v>0</v>
      </c>
      <c r="AN55" s="19">
        <f ca="1">'AF(21)'!AR$2</f>
        <v>0</v>
      </c>
      <c r="AO55" s="19">
        <f ca="1">'AF(21)'!AS$2</f>
        <v>0</v>
      </c>
      <c r="AP55" s="94">
        <f ca="1">'AF(21)'!AT$2</f>
        <v>0</v>
      </c>
      <c r="AQ55" s="415">
        <f ca="1">'AF(21)'!AU$2</f>
        <v>0</v>
      </c>
      <c r="AR55" s="19">
        <f ca="1">'AF(21)'!AV$2</f>
        <v>0</v>
      </c>
      <c r="AS55" s="19">
        <f ca="1">'AF(21)'!AW$2</f>
        <v>0</v>
      </c>
      <c r="AT55" s="19">
        <f ca="1">'AF(21)'!AX$2</f>
        <v>0</v>
      </c>
    </row>
    <row r="56" spans="27:48" x14ac:dyDescent="0.25">
      <c r="AA56" s="82"/>
      <c r="AB56" s="64" t="s">
        <v>140</v>
      </c>
      <c r="AC56" s="19">
        <f>'AF(22)'!AE$2</f>
        <v>0</v>
      </c>
      <c r="AD56" s="19">
        <f>'AF(22)'!AF$2</f>
        <v>3</v>
      </c>
      <c r="AE56" s="19">
        <f>'AF(22)'!AG$2</f>
        <v>0</v>
      </c>
      <c r="AF56" s="19">
        <f>'AF(22)'!AH$2</f>
        <v>0</v>
      </c>
      <c r="AG56" s="19">
        <f>'AF(22)'!AI$2</f>
        <v>1</v>
      </c>
      <c r="AH56" s="19">
        <f>'AF(22)'!AJ$2</f>
        <v>0</v>
      </c>
      <c r="AI56" s="19">
        <f>'AF(22)'!AK$2</f>
        <v>1</v>
      </c>
      <c r="AJ56" s="19">
        <f ca="1">'AF(22)'!AL$2</f>
        <v>0</v>
      </c>
      <c r="AK56" s="19">
        <f ca="1">'AF(22)'!AM$2</f>
        <v>0</v>
      </c>
      <c r="AL56" s="19">
        <f ca="1">'AF(22)'!AN$2</f>
        <v>0</v>
      </c>
      <c r="AM56" s="234">
        <f ca="1">'AF(22)'!AQ$2</f>
        <v>0</v>
      </c>
      <c r="AN56" s="19">
        <f ca="1">'AF(22)'!AR$2</f>
        <v>0</v>
      </c>
      <c r="AO56" s="19">
        <f ca="1">'AF(22)'!AS$2</f>
        <v>0</v>
      </c>
      <c r="AP56" s="94">
        <f ca="1">'AF(22)'!AT$2</f>
        <v>0</v>
      </c>
      <c r="AQ56" s="415">
        <f ca="1">'AF(22)'!AU$2</f>
        <v>0</v>
      </c>
      <c r="AR56" s="19">
        <f ca="1">'AF(22)'!AV$2</f>
        <v>0</v>
      </c>
      <c r="AS56" s="19">
        <f ca="1">'AF(22)'!AW$2</f>
        <v>0</v>
      </c>
      <c r="AT56" s="19">
        <f ca="1">'AF(22)'!AX$2</f>
        <v>0</v>
      </c>
      <c r="AV56" s="109"/>
    </row>
    <row r="57" spans="27:48" x14ac:dyDescent="0.25">
      <c r="AA57" s="82"/>
      <c r="AB57" s="64" t="s">
        <v>141</v>
      </c>
      <c r="AC57" s="19">
        <f>'AF(23)'!AE$2</f>
        <v>0</v>
      </c>
      <c r="AD57" s="19">
        <f>'AF(23)'!AF$2</f>
        <v>3</v>
      </c>
      <c r="AE57" s="19">
        <f>'AF(23)'!AG$2</f>
        <v>0</v>
      </c>
      <c r="AF57" s="19">
        <f>'AF(23)'!AH$2</f>
        <v>0</v>
      </c>
      <c r="AG57" s="19">
        <f>'AF(23)'!AI$2</f>
        <v>1</v>
      </c>
      <c r="AH57" s="19">
        <f>'AF(23)'!AJ$2</f>
        <v>0</v>
      </c>
      <c r="AI57" s="19">
        <f>'AF(23)'!AK$2</f>
        <v>1</v>
      </c>
      <c r="AJ57" s="19">
        <f ca="1">'AF(23)'!AL$2</f>
        <v>0</v>
      </c>
      <c r="AK57" s="19">
        <f ca="1">'AF(23)'!AM$2</f>
        <v>0</v>
      </c>
      <c r="AL57" s="19">
        <f ca="1">'AF(23)'!AN$2</f>
        <v>0</v>
      </c>
      <c r="AM57" s="234">
        <f ca="1">'AF(23)'!AQ$2</f>
        <v>0</v>
      </c>
      <c r="AN57" s="19">
        <f ca="1">'AF(23)'!AR$2</f>
        <v>0</v>
      </c>
      <c r="AO57" s="19">
        <f ca="1">'AF(23)'!AS$2</f>
        <v>0</v>
      </c>
      <c r="AP57" s="94">
        <f ca="1">'AF(23)'!AT$2</f>
        <v>0</v>
      </c>
      <c r="AQ57" s="415">
        <f ca="1">'AF(23)'!AU$2</f>
        <v>0</v>
      </c>
      <c r="AR57" s="19">
        <f ca="1">'AF(23)'!AV$2</f>
        <v>0</v>
      </c>
      <c r="AS57" s="19">
        <f ca="1">'AF(23)'!AW$2</f>
        <v>0</v>
      </c>
      <c r="AT57" s="19">
        <f ca="1">'AF(23)'!AX$2</f>
        <v>0</v>
      </c>
      <c r="AV57" s="109"/>
    </row>
    <row r="58" spans="27:48" x14ac:dyDescent="0.25">
      <c r="AA58" s="82"/>
      <c r="AB58" s="64" t="s">
        <v>142</v>
      </c>
      <c r="AC58" s="19">
        <f>'AF(24)'!AE$2</f>
        <v>0</v>
      </c>
      <c r="AD58" s="19">
        <f>'AF(24)'!AF$2</f>
        <v>3</v>
      </c>
      <c r="AE58" s="19">
        <f>'AF(24)'!AG$2</f>
        <v>0</v>
      </c>
      <c r="AF58" s="19">
        <f>'AF(24)'!AH$2</f>
        <v>0</v>
      </c>
      <c r="AG58" s="19">
        <f>'AF(24)'!AI$2</f>
        <v>1</v>
      </c>
      <c r="AH58" s="19">
        <f>'AF(24)'!AJ$2</f>
        <v>0</v>
      </c>
      <c r="AI58" s="19">
        <f>'AF(24)'!AK$2</f>
        <v>1</v>
      </c>
      <c r="AJ58" s="19">
        <f ca="1">'AF(24)'!AL$2</f>
        <v>0</v>
      </c>
      <c r="AK58" s="19">
        <f ca="1">'AF(24)'!AM$2</f>
        <v>0</v>
      </c>
      <c r="AL58" s="19">
        <f ca="1">'AF(24)'!AN$2</f>
        <v>0</v>
      </c>
      <c r="AM58" s="234">
        <f ca="1">'AF(24)'!AQ$2</f>
        <v>0</v>
      </c>
      <c r="AN58" s="19">
        <f ca="1">'AF(24)'!AR$2</f>
        <v>0</v>
      </c>
      <c r="AO58" s="19">
        <f ca="1">'AF(24)'!AS$2</f>
        <v>0</v>
      </c>
      <c r="AP58" s="94">
        <f ca="1">'AF(24)'!AT$2</f>
        <v>0</v>
      </c>
      <c r="AQ58" s="415">
        <f ca="1">'AF(24)'!AU$2</f>
        <v>0</v>
      </c>
      <c r="AR58" s="19">
        <f ca="1">'AF(24)'!AV$2</f>
        <v>0</v>
      </c>
      <c r="AS58" s="19">
        <f ca="1">'AF(24)'!AW$2</f>
        <v>0</v>
      </c>
      <c r="AT58" s="19">
        <f ca="1">'AF(24)'!AX$2</f>
        <v>0</v>
      </c>
      <c r="AV58" s="109"/>
    </row>
    <row r="59" spans="27:48" x14ac:dyDescent="0.25">
      <c r="AA59" s="82"/>
      <c r="AB59" s="64" t="s">
        <v>143</v>
      </c>
      <c r="AC59" s="19">
        <f>'AF(25)'!AE$2</f>
        <v>0</v>
      </c>
      <c r="AD59" s="19">
        <f>'AF(25)'!AF$2</f>
        <v>3</v>
      </c>
      <c r="AE59" s="19">
        <f>'AF(25)'!AG$2</f>
        <v>0</v>
      </c>
      <c r="AF59" s="19">
        <f>'AF(25)'!AH$2</f>
        <v>0</v>
      </c>
      <c r="AG59" s="19">
        <f>'AF(25)'!AI$2</f>
        <v>1</v>
      </c>
      <c r="AH59" s="19">
        <f>'AF(25)'!AJ$2</f>
        <v>0</v>
      </c>
      <c r="AI59" s="19">
        <f>'AF(25)'!AK$2</f>
        <v>1</v>
      </c>
      <c r="AJ59" s="19">
        <f ca="1">'AF(25)'!AL$2</f>
        <v>0</v>
      </c>
      <c r="AK59" s="19">
        <f ca="1">'AF(25)'!AM$2</f>
        <v>0</v>
      </c>
      <c r="AL59" s="19">
        <f ca="1">'AF(25)'!AN$2</f>
        <v>0</v>
      </c>
      <c r="AM59" s="234">
        <f ca="1">'AF(25)'!AQ$2</f>
        <v>0</v>
      </c>
      <c r="AN59" s="19">
        <f ca="1">'AF(25)'!AR$2</f>
        <v>0</v>
      </c>
      <c r="AO59" s="19">
        <f ca="1">'AF(25)'!AS$2</f>
        <v>0</v>
      </c>
      <c r="AP59" s="94">
        <f ca="1">'AF(25)'!AT$2</f>
        <v>0</v>
      </c>
      <c r="AQ59" s="415">
        <f ca="1">'AF(25)'!AU$2</f>
        <v>0</v>
      </c>
      <c r="AR59" s="19">
        <f ca="1">'AF(25)'!AV$2</f>
        <v>0</v>
      </c>
      <c r="AS59" s="19">
        <f ca="1">'AF(25)'!AW$2</f>
        <v>0</v>
      </c>
      <c r="AT59" s="19">
        <f ca="1">'AF(25)'!AX$2</f>
        <v>0</v>
      </c>
      <c r="AV59" s="109"/>
    </row>
    <row r="60" spans="27:48" ht="13.5" thickBot="1" x14ac:dyDescent="0.3">
      <c r="AA60" s="83"/>
      <c r="AB60" s="64" t="s">
        <v>144</v>
      </c>
      <c r="AC60" s="19">
        <f>'AF(26)'!AE$2</f>
        <v>0</v>
      </c>
      <c r="AD60" s="19">
        <f>'AF(26)'!AF$2</f>
        <v>3</v>
      </c>
      <c r="AE60" s="19">
        <f>'AF(26)'!AG$2</f>
        <v>0</v>
      </c>
      <c r="AF60" s="19">
        <f>'AF(26)'!AH$2</f>
        <v>0</v>
      </c>
      <c r="AG60" s="19">
        <f>'AF(26)'!AI$2</f>
        <v>1</v>
      </c>
      <c r="AH60" s="19">
        <f>'AF(26)'!AJ$2</f>
        <v>0</v>
      </c>
      <c r="AI60" s="19">
        <f>'AF(26)'!AK$2</f>
        <v>1</v>
      </c>
      <c r="AJ60" s="19">
        <f ca="1">'AF(26)'!AL$2</f>
        <v>0</v>
      </c>
      <c r="AK60" s="19">
        <f ca="1">'AF(26)'!AM$2</f>
        <v>0</v>
      </c>
      <c r="AL60" s="19">
        <f ca="1">'AF(26)'!AN$2</f>
        <v>0</v>
      </c>
      <c r="AM60" s="234">
        <f ca="1">'AF(26)'!AQ$2</f>
        <v>0</v>
      </c>
      <c r="AN60" s="19">
        <f ca="1">'AF(26)'!AR$2</f>
        <v>0</v>
      </c>
      <c r="AO60" s="19">
        <f ca="1">'AF(26)'!AS$2</f>
        <v>0</v>
      </c>
      <c r="AP60" s="94">
        <f ca="1">'AF(26)'!AT$2</f>
        <v>0</v>
      </c>
      <c r="AQ60" s="415">
        <f ca="1">'AF(26)'!AU$2</f>
        <v>0</v>
      </c>
      <c r="AR60" s="19">
        <f ca="1">'AF(26)'!AV$2</f>
        <v>0</v>
      </c>
      <c r="AS60" s="19">
        <f ca="1">'AF(26)'!AW$2</f>
        <v>0</v>
      </c>
      <c r="AT60" s="19">
        <f ca="1">'AF(26)'!AX$2</f>
        <v>0</v>
      </c>
      <c r="AU60" s="84"/>
      <c r="AV60" s="111"/>
    </row>
    <row r="61" spans="27:48" x14ac:dyDescent="0.25">
      <c r="AB61" s="64" t="s">
        <v>145</v>
      </c>
      <c r="AC61" s="19">
        <f>'AF(27)'!AE$2</f>
        <v>0</v>
      </c>
      <c r="AD61" s="19">
        <f>'AF(27)'!AF$2</f>
        <v>3</v>
      </c>
      <c r="AE61" s="19">
        <f>'AF(27)'!AG$2</f>
        <v>0</v>
      </c>
      <c r="AF61" s="19">
        <f>'AF(27)'!AH$2</f>
        <v>0</v>
      </c>
      <c r="AG61" s="19">
        <f>'AF(27)'!AI$2</f>
        <v>1</v>
      </c>
      <c r="AH61" s="19">
        <f>'AF(27)'!AJ$2</f>
        <v>0</v>
      </c>
      <c r="AI61" s="19">
        <f>'AF(27)'!AK$2</f>
        <v>1</v>
      </c>
      <c r="AJ61" s="19">
        <f ca="1">'AF(27)'!AL$2</f>
        <v>0</v>
      </c>
      <c r="AK61" s="19">
        <f ca="1">'AF(27)'!AM$2</f>
        <v>0</v>
      </c>
      <c r="AL61" s="19">
        <f ca="1">'AF(27)'!AN$2</f>
        <v>0</v>
      </c>
      <c r="AM61" s="234">
        <f ca="1">'AF(27)'!AQ$2</f>
        <v>0</v>
      </c>
      <c r="AN61" s="19">
        <f ca="1">'AF(27)'!AR$2</f>
        <v>0</v>
      </c>
      <c r="AO61" s="19">
        <f ca="1">'AF(27)'!AS$2</f>
        <v>0</v>
      </c>
      <c r="AP61" s="94">
        <f ca="1">'AF(27)'!AT$2</f>
        <v>0</v>
      </c>
      <c r="AQ61" s="415">
        <f ca="1">'AF(27)'!AU$2</f>
        <v>0</v>
      </c>
      <c r="AR61" s="19">
        <f ca="1">'AF(27)'!AV$2</f>
        <v>0</v>
      </c>
      <c r="AS61" s="19">
        <f ca="1">'AF(27)'!AW$2</f>
        <v>0</v>
      </c>
      <c r="AT61" s="19">
        <f ca="1">'AF(27)'!AX$2</f>
        <v>0</v>
      </c>
    </row>
    <row r="62" spans="27:48" x14ac:dyDescent="0.25">
      <c r="AB62" s="64" t="s">
        <v>146</v>
      </c>
      <c r="AC62" s="19">
        <f>'AF(28)'!AE$2</f>
        <v>0</v>
      </c>
      <c r="AD62" s="19">
        <f>'AF(28)'!AF$2</f>
        <v>3</v>
      </c>
      <c r="AE62" s="19">
        <f>'AF(28)'!AG$2</f>
        <v>0</v>
      </c>
      <c r="AF62" s="19">
        <f>'AF(28)'!AH$2</f>
        <v>0</v>
      </c>
      <c r="AG62" s="19">
        <f>'AF(28)'!AI$2</f>
        <v>1</v>
      </c>
      <c r="AH62" s="19">
        <f>'AF(28)'!AJ$2</f>
        <v>0</v>
      </c>
      <c r="AI62" s="19">
        <f>'AF(28)'!AK$2</f>
        <v>1</v>
      </c>
      <c r="AJ62" s="19">
        <f ca="1">'AF(28)'!AL$2</f>
        <v>0</v>
      </c>
      <c r="AK62" s="19">
        <f ca="1">'AF(28)'!AM$2</f>
        <v>0</v>
      </c>
      <c r="AL62" s="19">
        <f ca="1">'AF(28)'!AN$2</f>
        <v>0</v>
      </c>
      <c r="AM62" s="234">
        <f ca="1">'AF(28)'!AQ$2</f>
        <v>0</v>
      </c>
      <c r="AN62" s="19">
        <f ca="1">'AF(28)'!AR$2</f>
        <v>0</v>
      </c>
      <c r="AO62" s="19">
        <f ca="1">'AF(28)'!AS$2</f>
        <v>0</v>
      </c>
      <c r="AP62" s="94">
        <f ca="1">'AF(28)'!AT$2</f>
        <v>0</v>
      </c>
      <c r="AQ62" s="415">
        <f ca="1">'AF(28)'!AU$2</f>
        <v>0</v>
      </c>
      <c r="AR62" s="19">
        <f ca="1">'AF(28)'!AV$2</f>
        <v>0</v>
      </c>
      <c r="AS62" s="19">
        <f ca="1">'AF(28)'!AW$2</f>
        <v>0</v>
      </c>
      <c r="AT62" s="19">
        <f ca="1">'AF(28)'!AX$2</f>
        <v>0</v>
      </c>
    </row>
    <row r="63" spans="27:48" x14ac:dyDescent="0.25">
      <c r="AB63" s="64" t="s">
        <v>147</v>
      </c>
      <c r="AC63" s="19">
        <f>'AF(29)'!AE$2</f>
        <v>0</v>
      </c>
      <c r="AD63" s="19">
        <f>'AF(29)'!AF$2</f>
        <v>3</v>
      </c>
      <c r="AE63" s="19">
        <f>'AF(29)'!AG$2</f>
        <v>0</v>
      </c>
      <c r="AF63" s="19">
        <f>'AF(29)'!AH$2</f>
        <v>0</v>
      </c>
      <c r="AG63" s="19">
        <f>'AF(29)'!AI$2</f>
        <v>1</v>
      </c>
      <c r="AH63" s="19">
        <f>'AF(29)'!AJ$2</f>
        <v>0</v>
      </c>
      <c r="AI63" s="19">
        <f>'AF(29)'!AK$2</f>
        <v>1</v>
      </c>
      <c r="AJ63" s="19">
        <f ca="1">'AF(29)'!AL$2</f>
        <v>0</v>
      </c>
      <c r="AK63" s="19">
        <f ca="1">'AF(29)'!AM$2</f>
        <v>0</v>
      </c>
      <c r="AL63" s="19">
        <f ca="1">'AF(29)'!AN$2</f>
        <v>0</v>
      </c>
      <c r="AM63" s="234">
        <f ca="1">'AF(29)'!AQ$2</f>
        <v>0</v>
      </c>
      <c r="AN63" s="19">
        <f ca="1">'AF(29)'!AR$2</f>
        <v>0</v>
      </c>
      <c r="AO63" s="19">
        <f ca="1">'AF(29)'!AS$2</f>
        <v>0</v>
      </c>
      <c r="AP63" s="94">
        <f ca="1">'AF(29)'!AT$2</f>
        <v>0</v>
      </c>
      <c r="AQ63" s="415">
        <f ca="1">'AF(29)'!AU$2</f>
        <v>0</v>
      </c>
      <c r="AR63" s="19">
        <f ca="1">'AF(29)'!AV$2</f>
        <v>0</v>
      </c>
      <c r="AS63" s="19">
        <f ca="1">'AF(29)'!AW$2</f>
        <v>0</v>
      </c>
      <c r="AT63" s="19">
        <f ca="1">'AF(29)'!AX$2</f>
        <v>0</v>
      </c>
    </row>
    <row r="64" spans="27:48" ht="13.5" thickBot="1" x14ac:dyDescent="0.3">
      <c r="AB64" s="64" t="s">
        <v>148</v>
      </c>
      <c r="AC64" s="19">
        <f>'AF(30)'!AE$2</f>
        <v>0</v>
      </c>
      <c r="AD64" s="19">
        <f>'AF(30)'!AF$2</f>
        <v>3</v>
      </c>
      <c r="AE64" s="19">
        <f>'AF(30)'!AG$2</f>
        <v>0</v>
      </c>
      <c r="AF64" s="19">
        <f>'AF(30)'!AH$2</f>
        <v>0</v>
      </c>
      <c r="AG64" s="19">
        <f>'AF(30)'!AI$2</f>
        <v>1</v>
      </c>
      <c r="AH64" s="19">
        <f>'AF(30)'!AJ$2</f>
        <v>0</v>
      </c>
      <c r="AI64" s="19">
        <f>'AF(30)'!AK$2</f>
        <v>1</v>
      </c>
      <c r="AJ64" s="19">
        <f ca="1">'AF(30)'!AL$2</f>
        <v>0</v>
      </c>
      <c r="AK64" s="19">
        <f ca="1">'AF(30)'!AM$2</f>
        <v>0</v>
      </c>
      <c r="AL64" s="19">
        <f ca="1">'AF(30)'!AN$2</f>
        <v>0</v>
      </c>
      <c r="AM64" s="416">
        <f ca="1">'AF(30)'!AQ$2</f>
        <v>0</v>
      </c>
      <c r="AN64" s="192">
        <f ca="1">'AF(30)'!AR$2</f>
        <v>0</v>
      </c>
      <c r="AO64" s="192">
        <f ca="1">'AF(30)'!AS$2</f>
        <v>0</v>
      </c>
      <c r="AP64" s="417">
        <f ca="1">'AF(30)'!AT$2</f>
        <v>0</v>
      </c>
      <c r="AQ64" s="415">
        <f ca="1">'AF(30)'!AU$2</f>
        <v>0</v>
      </c>
      <c r="AR64" s="19">
        <f ca="1">'AF(30)'!AV$2</f>
        <v>0</v>
      </c>
      <c r="AS64" s="19">
        <f ca="1">'AF(30)'!AW$2</f>
        <v>0</v>
      </c>
      <c r="AT64" s="19">
        <f ca="1">'AF(30)'!AX$2</f>
        <v>0</v>
      </c>
    </row>
    <row r="65" spans="28:46" ht="13.5" thickBot="1" x14ac:dyDescent="0.3">
      <c r="AB65" s="93" t="s">
        <v>149</v>
      </c>
      <c r="AC65" s="96">
        <f t="shared" ref="AC65:AT65" si="6">SUM(AC35:AC64)</f>
        <v>0</v>
      </c>
      <c r="AD65" s="21">
        <f t="shared" si="6"/>
        <v>87</v>
      </c>
      <c r="AE65" s="21">
        <f t="shared" si="6"/>
        <v>0</v>
      </c>
      <c r="AF65" s="22">
        <f t="shared" si="6"/>
        <v>0</v>
      </c>
      <c r="AG65" s="116">
        <f t="shared" si="6"/>
        <v>29</v>
      </c>
      <c r="AH65" s="21">
        <f t="shared" si="6"/>
        <v>0</v>
      </c>
      <c r="AI65" s="21">
        <f t="shared" si="6"/>
        <v>29</v>
      </c>
      <c r="AJ65" s="21">
        <f t="shared" ca="1" si="6"/>
        <v>0</v>
      </c>
      <c r="AK65" s="117">
        <f t="shared" ca="1" si="6"/>
        <v>0</v>
      </c>
      <c r="AL65" s="116">
        <f t="shared" ca="1" si="6"/>
        <v>0</v>
      </c>
      <c r="AM65" s="234">
        <f t="shared" ca="1" si="6"/>
        <v>0</v>
      </c>
      <c r="AN65" s="192">
        <f t="shared" ca="1" si="6"/>
        <v>0</v>
      </c>
      <c r="AO65" s="192">
        <f t="shared" ca="1" si="6"/>
        <v>0</v>
      </c>
      <c r="AP65" s="192">
        <f t="shared" ca="1" si="6"/>
        <v>0</v>
      </c>
      <c r="AQ65" s="96">
        <f t="shared" ca="1" si="6"/>
        <v>0</v>
      </c>
      <c r="AR65" s="21">
        <f t="shared" ca="1" si="6"/>
        <v>0</v>
      </c>
      <c r="AS65" s="21">
        <f t="shared" ca="1" si="6"/>
        <v>0</v>
      </c>
      <c r="AT65" s="22">
        <f t="shared" ca="1" si="6"/>
        <v>0</v>
      </c>
    </row>
    <row r="67" spans="28:46" ht="13.5" thickBot="1" x14ac:dyDescent="0.3"/>
    <row r="68" spans="28:46" ht="13.5" thickBot="1" x14ac:dyDescent="0.3">
      <c r="AC68" s="90" t="s">
        <v>66</v>
      </c>
      <c r="AD68" s="21"/>
      <c r="AE68" s="21"/>
      <c r="AF68" s="21"/>
      <c r="AG68" s="21"/>
    </row>
    <row r="70" spans="28:46" ht="13.5" thickBot="1" x14ac:dyDescent="0.3">
      <c r="AB70" s="84"/>
      <c r="AC70" s="84"/>
      <c r="AD70" s="24"/>
      <c r="AE70" s="24"/>
      <c r="AF70" s="24"/>
      <c r="AG70" s="2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</row>
  </sheetData>
  <mergeCells count="53">
    <mergeCell ref="F21:G21"/>
    <mergeCell ref="J21:L21"/>
    <mergeCell ref="A11:C11"/>
    <mergeCell ref="D11:D17"/>
    <mergeCell ref="E11:H11"/>
    <mergeCell ref="I11:I17"/>
    <mergeCell ref="J11:L11"/>
    <mergeCell ref="A12:B12"/>
    <mergeCell ref="A13:B13"/>
    <mergeCell ref="A14:B14"/>
    <mergeCell ref="J17:K17"/>
    <mergeCell ref="J12:K12"/>
    <mergeCell ref="J13:K13"/>
    <mergeCell ref="J14:K14"/>
    <mergeCell ref="J15:K15"/>
    <mergeCell ref="J16:K16"/>
    <mergeCell ref="C8:D8"/>
    <mergeCell ref="G3:G9"/>
    <mergeCell ref="H3:L3"/>
    <mergeCell ref="E4:F4"/>
    <mergeCell ref="A22:C22"/>
    <mergeCell ref="F22:G22"/>
    <mergeCell ref="J22:L22"/>
    <mergeCell ref="C4:D4"/>
    <mergeCell ref="C5:D5"/>
    <mergeCell ref="C6:D6"/>
    <mergeCell ref="C7:D7"/>
    <mergeCell ref="A15:B15"/>
    <mergeCell ref="A16:B16"/>
    <mergeCell ref="A17:B17"/>
    <mergeCell ref="A18:L18"/>
    <mergeCell ref="A19:L19"/>
    <mergeCell ref="H5:I5"/>
    <mergeCell ref="H6:I6"/>
    <mergeCell ref="H7:I7"/>
    <mergeCell ref="H8:I8"/>
    <mergeCell ref="J9:L9"/>
    <mergeCell ref="A21:C21"/>
    <mergeCell ref="AM29:AP29"/>
    <mergeCell ref="K1:L1"/>
    <mergeCell ref="J5:K5"/>
    <mergeCell ref="J6:K6"/>
    <mergeCell ref="J7:K7"/>
    <mergeCell ref="J8:K8"/>
    <mergeCell ref="H4:K4"/>
    <mergeCell ref="E1:J1"/>
    <mergeCell ref="A2:L2"/>
    <mergeCell ref="A3:F3"/>
    <mergeCell ref="A9:B9"/>
    <mergeCell ref="C9:F9"/>
    <mergeCell ref="A8:B8"/>
    <mergeCell ref="L5:L8"/>
    <mergeCell ref="H9:I9"/>
  </mergeCells>
  <phoneticPr fontId="36" type="noConversion"/>
  <pageMargins left="0.70866141732283472" right="0.70866141732283472" top="0.74803149606299213" bottom="0.74803149606299213" header="0.31496062992125984" footer="0.31496062992125984"/>
  <pageSetup paperSize="119" scale="29" orientation="landscape" r:id="rId1"/>
  <ignoredErrors>
    <ignoredError sqref="F21" unlockedFormula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D02AD-410C-43BB-8B3B-F8826694EC38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16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9043CBEE-1E29-400B-BCBD-0823EE788AED}">
      <formula1>$O$96</formula1>
    </dataValidation>
    <dataValidation type="list" operator="greaterThan" allowBlank="1" showInputMessage="1" showErrorMessage="1" sqref="E54:E57" xr:uid="{1F7DEC99-1ED7-4465-BE3F-CE9D58DFE04A}">
      <formula1>$B$105:$B$108</formula1>
    </dataValidation>
    <dataValidation type="list" allowBlank="1" showInputMessage="1" showErrorMessage="1" sqref="D11:D20" xr:uid="{898916BC-D84F-4620-9463-780A23E22143}">
      <formula1>$U$95:$U$108</formula1>
    </dataValidation>
    <dataValidation type="list" allowBlank="1" showInputMessage="1" showErrorMessage="1" sqref="L73:O76" xr:uid="{FBBE3B71-4615-44FD-BFDB-7A569C0FF454}">
      <formula1>$K$96:$K$101</formula1>
    </dataValidation>
    <dataValidation type="list" allowBlank="1" showInputMessage="1" showErrorMessage="1" sqref="B73:D76" xr:uid="{F13C8242-A505-4922-83BB-44FD075E83B9}">
      <formula1>$E$96:$E$103</formula1>
    </dataValidation>
    <dataValidation type="list" allowBlank="1" showInputMessage="1" showErrorMessage="1" sqref="T60:U62" xr:uid="{EB2D14CF-F434-4F4D-B0E6-913EFA644CAF}">
      <formula1>$K$105:$K$107</formula1>
    </dataValidation>
    <dataValidation type="date" operator="greaterThan" allowBlank="1" showInputMessage="1" showErrorMessage="1" sqref="E26 E50 E32 E38 E44" xr:uid="{A526D324-F515-414C-9816-4B5E4918476F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17555-7C00-42D5-B8B9-7DA6B487F5F0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17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80F82A5E-C084-4919-8127-62A77F6C9874}">
      <formula1>44105</formula1>
    </dataValidation>
    <dataValidation type="list" allowBlank="1" showInputMessage="1" showErrorMessage="1" sqref="T60:U62" xr:uid="{06A568A3-7DBB-4CCD-9862-585EA7B6FA14}">
      <formula1>$K$105:$K$107</formula1>
    </dataValidation>
    <dataValidation type="list" allowBlank="1" showInputMessage="1" showErrorMessage="1" sqref="B73:D76" xr:uid="{AED18716-ACD0-4C1D-8128-C7C396D30FD7}">
      <formula1>$E$96:$E$103</formula1>
    </dataValidation>
    <dataValidation type="list" allowBlank="1" showInputMessage="1" showErrorMessage="1" sqref="L73:O76" xr:uid="{586065EF-B90A-4A51-BA9C-979DA5A27EFA}">
      <formula1>$K$96:$K$101</formula1>
    </dataValidation>
    <dataValidation type="list" allowBlank="1" showInputMessage="1" showErrorMessage="1" sqref="D11:D20" xr:uid="{D533650F-EE47-4917-8612-6B1CDE8815CF}">
      <formula1>$U$95:$U$108</formula1>
    </dataValidation>
    <dataValidation type="list" operator="greaterThan" allowBlank="1" showInputMessage="1" showErrorMessage="1" sqref="E54:E57" xr:uid="{3366772B-009B-450E-8BF0-A9F14EE9C759}">
      <formula1>$B$105:$B$108</formula1>
    </dataValidation>
    <dataValidation type="list" allowBlank="1" showInputMessage="1" showErrorMessage="1" sqref="J54:L55" xr:uid="{C556EAC1-820D-4EF6-8614-FEE205DC6425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5F613-9BCE-4BFC-90DD-2D99CF1DE132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18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7821BAA8-6DAB-4CD0-8176-4F3708ACB9E7}">
      <formula1>$O$96</formula1>
    </dataValidation>
    <dataValidation type="list" operator="greaterThan" allowBlank="1" showInputMessage="1" showErrorMessage="1" sqref="E54:E57" xr:uid="{B86F335F-57C0-4FD6-8705-E441998449FA}">
      <formula1>$B$105:$B$108</formula1>
    </dataValidation>
    <dataValidation type="list" allowBlank="1" showInputMessage="1" showErrorMessage="1" sqref="D11:D20" xr:uid="{C3AB44CC-E919-42FC-BABF-48DD53C4C069}">
      <formula1>$U$95:$U$108</formula1>
    </dataValidation>
    <dataValidation type="list" allowBlank="1" showInputMessage="1" showErrorMessage="1" sqref="L73:O76" xr:uid="{BDC2C773-B25F-49FA-B675-0D5976E525E4}">
      <formula1>$K$96:$K$101</formula1>
    </dataValidation>
    <dataValidation type="list" allowBlank="1" showInputMessage="1" showErrorMessage="1" sqref="B73:D76" xr:uid="{D3F899C6-DFB8-4976-BF77-A070C8472C8F}">
      <formula1>$E$96:$E$103</formula1>
    </dataValidation>
    <dataValidation type="list" allowBlank="1" showInputMessage="1" showErrorMessage="1" sqref="T60:U62" xr:uid="{9744F97B-5B54-43A9-AFD0-5B9352F2DC3B}">
      <formula1>$K$105:$K$107</formula1>
    </dataValidation>
    <dataValidation type="date" operator="greaterThan" allowBlank="1" showInputMessage="1" showErrorMessage="1" sqref="E26 E50 E32 E38 E44" xr:uid="{DEADA2CB-3200-4D4F-BA7F-4F736B7C37DA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9D5FC-1FF1-4F08-A005-5F8A44659C4E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19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BA543497-AFDF-4DF0-AC71-84A229576482}">
      <formula1>44105</formula1>
    </dataValidation>
    <dataValidation type="list" allowBlank="1" showInputMessage="1" showErrorMessage="1" sqref="T60:U62" xr:uid="{08B34DA9-1EC7-4A07-9106-639FEFB089B3}">
      <formula1>$K$105:$K$107</formula1>
    </dataValidation>
    <dataValidation type="list" allowBlank="1" showInputMessage="1" showErrorMessage="1" sqref="B73:D76" xr:uid="{C68933F8-BE56-473C-B190-4DF2359DE80C}">
      <formula1>$E$96:$E$103</formula1>
    </dataValidation>
    <dataValidation type="list" allowBlank="1" showInputMessage="1" showErrorMessage="1" sqref="L73:O76" xr:uid="{C107D42F-F380-4C51-BDCD-EAD0B47CA061}">
      <formula1>$K$96:$K$101</formula1>
    </dataValidation>
    <dataValidation type="list" allowBlank="1" showInputMessage="1" showErrorMessage="1" sqref="D11:D20" xr:uid="{9DD92E47-F7B6-49B1-B86C-BE311AB8DFDC}">
      <formula1>$U$95:$U$108</formula1>
    </dataValidation>
    <dataValidation type="list" operator="greaterThan" allowBlank="1" showInputMessage="1" showErrorMessage="1" sqref="E54:E57" xr:uid="{DF61796D-F23C-4D60-8C94-3A3DBD91F6D1}">
      <formula1>$B$105:$B$108</formula1>
    </dataValidation>
    <dataValidation type="list" allowBlank="1" showInputMessage="1" showErrorMessage="1" sqref="J54:L55" xr:uid="{D7BD751B-FFB4-4BAE-811D-31E3A61E932D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29E9-F329-41F7-9434-AEEBC1CD2ADA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20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AFE368DE-DD69-4914-A42E-E8CE3934C66A}">
      <formula1>$O$96</formula1>
    </dataValidation>
    <dataValidation type="list" operator="greaterThan" allowBlank="1" showInputMessage="1" showErrorMessage="1" sqref="E54:E57" xr:uid="{77336E46-64AF-4D2D-A088-CB6545C3DBA0}">
      <formula1>$B$105:$B$108</formula1>
    </dataValidation>
    <dataValidation type="list" allowBlank="1" showInputMessage="1" showErrorMessage="1" sqref="D11:D20" xr:uid="{86A56256-3EFC-492C-AFCE-88458FC93D5B}">
      <formula1>$U$95:$U$108</formula1>
    </dataValidation>
    <dataValidation type="list" allowBlank="1" showInputMessage="1" showErrorMessage="1" sqref="L73:O76" xr:uid="{09F5D267-F81F-419B-8106-C2AF1E4EF94E}">
      <formula1>$K$96:$K$101</formula1>
    </dataValidation>
    <dataValidation type="list" allowBlank="1" showInputMessage="1" showErrorMessage="1" sqref="B73:D76" xr:uid="{0A16B21C-ECD7-439D-B88C-7D4AFCF5134A}">
      <formula1>$E$96:$E$103</formula1>
    </dataValidation>
    <dataValidation type="list" allowBlank="1" showInputMessage="1" showErrorMessage="1" sqref="T60:U62" xr:uid="{25D4BEC1-2EBC-4702-828F-F0383390337A}">
      <formula1>$K$105:$K$107</formula1>
    </dataValidation>
    <dataValidation type="date" operator="greaterThan" allowBlank="1" showInputMessage="1" showErrorMessage="1" sqref="E26 E50 E32 E38 E44" xr:uid="{0030493E-1D73-4DFB-9701-67FFE5B9325D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25AA2-E20F-4816-B5BB-ECF0101D62BD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 t="e">
        <f ca="1">VLOOKUP(U4,'LISTADO FAMILIAS'!A14:L33,3,FALSE)</f>
        <v>#N/A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21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 t="e">
        <f ca="1">VLOOKUP(U4,'LISTADO FAMILIAS'!A14:L33,4,FALSE)</f>
        <v>#N/A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3AC85E6F-32E6-48BF-9E6B-D3C0AF86B6DA}">
      <formula1>44105</formula1>
    </dataValidation>
    <dataValidation type="list" allowBlank="1" showInputMessage="1" showErrorMessage="1" sqref="T60:U62" xr:uid="{ECE17217-1C01-4337-9BAC-E2BCA24E4B8A}">
      <formula1>$K$105:$K$107</formula1>
    </dataValidation>
    <dataValidation type="list" allowBlank="1" showInputMessage="1" showErrorMessage="1" sqref="B73:D76" xr:uid="{00B52F40-A805-41B2-8C9B-64562C5E9E28}">
      <formula1>$E$96:$E$103</formula1>
    </dataValidation>
    <dataValidation type="list" allowBlank="1" showInputMessage="1" showErrorMessage="1" sqref="L73:O76" xr:uid="{C8CCD31D-A1DC-44F1-A89A-654E3AD8E817}">
      <formula1>$K$96:$K$101</formula1>
    </dataValidation>
    <dataValidation type="list" allowBlank="1" showInputMessage="1" showErrorMessage="1" sqref="D11:D20" xr:uid="{C4D50D38-AD46-40B1-B49D-A9D53447B185}">
      <formula1>$U$95:$U$108</formula1>
    </dataValidation>
    <dataValidation type="list" operator="greaterThan" allowBlank="1" showInputMessage="1" showErrorMessage="1" sqref="E54:E57" xr:uid="{4507A1BF-A9AB-47B0-91F0-AA30A9C42696}">
      <formula1>$B$105:$B$108</formula1>
    </dataValidation>
    <dataValidation type="list" allowBlank="1" showInputMessage="1" showErrorMessage="1" sqref="J54:L55" xr:uid="{902C103F-FB35-466E-9D50-50AD37836DEF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FE80F-6AA1-432D-87E5-711BFE251753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 t="e">
        <f ca="1">VLOOKUP(U4,'LISTADO FAMILIAS'!A14:L33,3,FALSE)</f>
        <v>#N/A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22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 t="e">
        <f ca="1">VLOOKUP(U4,'LISTADO FAMILIAS'!A14:L33,4,FALSE)</f>
        <v>#N/A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17CF54E7-A362-46DF-96A2-BA8A5C310D95}">
      <formula1>$O$96</formula1>
    </dataValidation>
    <dataValidation type="list" operator="greaterThan" allowBlank="1" showInputMessage="1" showErrorMessage="1" sqref="E54:E57" xr:uid="{CBD03617-4555-4492-B2F6-4C7A1EE956A5}">
      <formula1>$B$105:$B$108</formula1>
    </dataValidation>
    <dataValidation type="list" allowBlank="1" showInputMessage="1" showErrorMessage="1" sqref="D11:D20" xr:uid="{C6E9C2E0-5AD4-4C88-8B9F-E25F8A5F522B}">
      <formula1>$U$95:$U$108</formula1>
    </dataValidation>
    <dataValidation type="list" allowBlank="1" showInputMessage="1" showErrorMessage="1" sqref="L73:O76" xr:uid="{EF11DEEF-53B1-44CD-8A88-3AA3127EAE73}">
      <formula1>$K$96:$K$101</formula1>
    </dataValidation>
    <dataValidation type="list" allowBlank="1" showInputMessage="1" showErrorMessage="1" sqref="B73:D76" xr:uid="{99AC8698-5334-40EA-B509-30CA5859876F}">
      <formula1>$E$96:$E$103</formula1>
    </dataValidation>
    <dataValidation type="list" allowBlank="1" showInputMessage="1" showErrorMessage="1" sqref="T60:U62" xr:uid="{B3351485-FC4B-4F61-B80F-A1833FF0F36D}">
      <formula1>$K$105:$K$107</formula1>
    </dataValidation>
    <dataValidation type="date" operator="greaterThan" allowBlank="1" showInputMessage="1" showErrorMessage="1" sqref="E26 E50 E32 E38 E44" xr:uid="{0BE22B5C-A722-4A0F-8425-2ADA1565A69D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A34EC-F466-4B04-A5D5-72980A6EBD8B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 t="e">
        <f ca="1">VLOOKUP(U4,'LISTADO FAMILIAS'!A14:L33,3,FALSE)</f>
        <v>#N/A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23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 t="e">
        <f ca="1">VLOOKUP(U4,'LISTADO FAMILIAS'!A14:L33,4,FALSE)</f>
        <v>#N/A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4E5E63BE-E73D-464B-89DA-096049601F24}">
      <formula1>44105</formula1>
    </dataValidation>
    <dataValidation type="list" allowBlank="1" showInputMessage="1" showErrorMessage="1" sqref="T60:U62" xr:uid="{72D5EDC1-8335-49B0-8829-DEEAF4EE54BF}">
      <formula1>$K$105:$K$107</formula1>
    </dataValidation>
    <dataValidation type="list" allowBlank="1" showInputMessage="1" showErrorMessage="1" sqref="B73:D76" xr:uid="{DC559BED-6CE5-4B84-AAEA-3D92F5067F7D}">
      <formula1>$E$96:$E$103</formula1>
    </dataValidation>
    <dataValidation type="list" allowBlank="1" showInputMessage="1" showErrorMessage="1" sqref="L73:O76" xr:uid="{8E3E3F17-10E8-403B-BAC6-BA11209FF674}">
      <formula1>$K$96:$K$101</formula1>
    </dataValidation>
    <dataValidation type="list" allowBlank="1" showInputMessage="1" showErrorMessage="1" sqref="D11:D20" xr:uid="{820B6A0C-77BB-4BF8-90EA-031C7368E802}">
      <formula1>$U$95:$U$108</formula1>
    </dataValidation>
    <dataValidation type="list" operator="greaterThan" allowBlank="1" showInputMessage="1" showErrorMessage="1" sqref="E54:E57" xr:uid="{5A36BF83-5D87-4D6D-9C39-5DD5D3282E7F}">
      <formula1>$B$105:$B$108</formula1>
    </dataValidation>
    <dataValidation type="list" allowBlank="1" showInputMessage="1" showErrorMessage="1" sqref="J54:L55" xr:uid="{8C739086-A37F-43CB-A1A7-0F3B2C38808F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3580E-A5DA-4101-A328-F6462AABD5F8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 t="e">
        <f ca="1">VLOOKUP(U4,'LISTADO FAMILIAS'!A14:L33,3,FALSE)</f>
        <v>#N/A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24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 t="e">
        <f ca="1">VLOOKUP(U4,'LISTADO FAMILIAS'!A14:L33,4,FALSE)</f>
        <v>#N/A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B8036DAF-FD9B-46DA-90E8-29DDD80D3AB5}">
      <formula1>$O$96</formula1>
    </dataValidation>
    <dataValidation type="list" operator="greaterThan" allowBlank="1" showInputMessage="1" showErrorMessage="1" sqref="E54:E57" xr:uid="{A3880077-3633-42CE-8D72-6530A349BCD3}">
      <formula1>$B$105:$B$108</formula1>
    </dataValidation>
    <dataValidation type="list" allowBlank="1" showInputMessage="1" showErrorMessage="1" sqref="D11:D20" xr:uid="{5A50B935-717E-44FE-90C8-C86794DB7841}">
      <formula1>$U$95:$U$108</formula1>
    </dataValidation>
    <dataValidation type="list" allowBlank="1" showInputMessage="1" showErrorMessage="1" sqref="L73:O76" xr:uid="{D8868208-2B99-4620-B26C-C34CDF941DAA}">
      <formula1>$K$96:$K$101</formula1>
    </dataValidation>
    <dataValidation type="list" allowBlank="1" showInputMessage="1" showErrorMessage="1" sqref="B73:D76" xr:uid="{D406B690-A2B4-4F19-9976-E9B9E7E94BDB}">
      <formula1>$E$96:$E$103</formula1>
    </dataValidation>
    <dataValidation type="list" allowBlank="1" showInputMessage="1" showErrorMessage="1" sqref="T60:U62" xr:uid="{EE480759-E911-4B52-AC7B-3EDD9FA23EF5}">
      <formula1>$K$105:$K$107</formula1>
    </dataValidation>
    <dataValidation type="date" operator="greaterThan" allowBlank="1" showInputMessage="1" showErrorMessage="1" sqref="E26 E50 E32 E38 E44" xr:uid="{F59A2500-2564-4190-8123-AD35280EAFC7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8037B-BE74-4C96-8649-3B1C1F6C7C40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 t="e">
        <f ca="1">VLOOKUP(U4,'LISTADO FAMILIAS'!A14:L33,3,FALSE)</f>
        <v>#N/A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25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 t="e">
        <f ca="1">VLOOKUP(U4,'LISTADO FAMILIAS'!A14:L33,4,FALSE)</f>
        <v>#N/A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2853B99F-70E1-4B7B-AF8E-B9E51A5620A5}">
      <formula1>44105</formula1>
    </dataValidation>
    <dataValidation type="list" allowBlank="1" showInputMessage="1" showErrorMessage="1" sqref="T60:U62" xr:uid="{BE90404A-BBCE-4FD3-BD89-23A97A78EF85}">
      <formula1>$K$105:$K$107</formula1>
    </dataValidation>
    <dataValidation type="list" allowBlank="1" showInputMessage="1" showErrorMessage="1" sqref="B73:D76" xr:uid="{A4F8EF52-AFF1-4279-A28D-757E4A4DA9D1}">
      <formula1>$E$96:$E$103</formula1>
    </dataValidation>
    <dataValidation type="list" allowBlank="1" showInputMessage="1" showErrorMessage="1" sqref="L73:O76" xr:uid="{4D1B4E19-B179-414B-8175-DB1855BE70C5}">
      <formula1>$K$96:$K$101</formula1>
    </dataValidation>
    <dataValidation type="list" allowBlank="1" showInputMessage="1" showErrorMessage="1" sqref="D11:D20" xr:uid="{6E95B78B-9423-41CC-BDCF-8E888FE4394E}">
      <formula1>$U$95:$U$108</formula1>
    </dataValidation>
    <dataValidation type="list" operator="greaterThan" allowBlank="1" showInputMessage="1" showErrorMessage="1" sqref="E54:E57" xr:uid="{6B4CCCAC-DA23-4C35-AFEC-8F90809E8B9D}">
      <formula1>$B$105:$B$108</formula1>
    </dataValidation>
    <dataValidation type="list" allowBlank="1" showInputMessage="1" showErrorMessage="1" sqref="J54:L55" xr:uid="{4A46FE62-BCFB-413A-9B3F-FC839798FB71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E6483-AA9C-4525-ABF9-7A6145A45DD2}">
  <sheetPr>
    <tabColor theme="7" tint="-0.249977111117893"/>
  </sheetPr>
  <dimension ref="A1:AO34"/>
  <sheetViews>
    <sheetView zoomScale="60" zoomScaleNormal="60" workbookViewId="0">
      <selection activeCell="Z18" sqref="Z18"/>
    </sheetView>
  </sheetViews>
  <sheetFormatPr baseColWidth="10" defaultColWidth="11.5703125" defaultRowHeight="12.75" x14ac:dyDescent="0.25"/>
  <cols>
    <col min="1" max="1" width="10.85546875" style="401" bestFit="1" customWidth="1"/>
    <col min="2" max="36" width="13.42578125" style="401" customWidth="1"/>
    <col min="37" max="37" width="15.5703125" style="401" bestFit="1" customWidth="1"/>
    <col min="38" max="41" width="13.42578125" style="401" customWidth="1"/>
    <col min="42" max="16384" width="11.5703125" style="401"/>
  </cols>
  <sheetData>
    <row r="1" spans="1:41" ht="47.45" customHeight="1" thickBot="1" x14ac:dyDescent="0.3">
      <c r="A1" s="526" t="s">
        <v>150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  <c r="AH1" s="527"/>
      <c r="AI1" s="527"/>
      <c r="AJ1" s="527"/>
      <c r="AK1" s="528"/>
      <c r="AL1" s="523" t="s">
        <v>37</v>
      </c>
      <c r="AM1" s="524"/>
      <c r="AN1" s="524"/>
      <c r="AO1" s="525"/>
    </row>
    <row r="2" spans="1:41" s="402" customFormat="1" ht="55.9" customHeight="1" x14ac:dyDescent="0.25">
      <c r="A2" s="414"/>
      <c r="B2" s="522" t="s">
        <v>151</v>
      </c>
      <c r="C2" s="522"/>
      <c r="D2" s="522"/>
      <c r="E2" s="522"/>
      <c r="F2" s="522"/>
      <c r="G2" s="522" t="s">
        <v>152</v>
      </c>
      <c r="H2" s="522"/>
      <c r="I2" s="522"/>
      <c r="J2" s="522"/>
      <c r="K2" s="522"/>
      <c r="L2" s="529" t="s">
        <v>153</v>
      </c>
      <c r="M2" s="530"/>
      <c r="N2" s="530"/>
      <c r="O2" s="530"/>
      <c r="P2" s="531"/>
      <c r="Q2" s="532" t="s">
        <v>118</v>
      </c>
      <c r="R2" s="533"/>
      <c r="S2" s="533"/>
      <c r="T2" s="533"/>
      <c r="U2" s="534"/>
      <c r="V2" s="535" t="s">
        <v>72</v>
      </c>
      <c r="W2" s="536"/>
      <c r="X2" s="536"/>
      <c r="Y2" s="536"/>
      <c r="Z2" s="537"/>
      <c r="AA2" s="538" t="s">
        <v>75</v>
      </c>
      <c r="AB2" s="539"/>
      <c r="AC2" s="539"/>
      <c r="AD2" s="539"/>
      <c r="AE2" s="540"/>
      <c r="AF2" s="541" t="s">
        <v>78</v>
      </c>
      <c r="AG2" s="542"/>
      <c r="AH2" s="542"/>
      <c r="AI2" s="542"/>
      <c r="AJ2" s="543"/>
      <c r="AK2" s="544" t="s">
        <v>154</v>
      </c>
      <c r="AL2" s="544"/>
      <c r="AM2" s="544"/>
      <c r="AN2" s="544"/>
      <c r="AO2" s="544"/>
    </row>
    <row r="3" spans="1:41" s="404" customFormat="1" ht="15" x14ac:dyDescent="0.25">
      <c r="A3" s="403" t="s">
        <v>155</v>
      </c>
      <c r="B3" s="403" t="s">
        <v>156</v>
      </c>
      <c r="C3" s="403" t="s">
        <v>157</v>
      </c>
      <c r="D3" s="403" t="s">
        <v>158</v>
      </c>
      <c r="E3" s="403" t="s">
        <v>159</v>
      </c>
      <c r="F3" s="403" t="s">
        <v>160</v>
      </c>
      <c r="G3" s="403" t="s">
        <v>156</v>
      </c>
      <c r="H3" s="403" t="s">
        <v>157</v>
      </c>
      <c r="I3" s="403" t="s">
        <v>158</v>
      </c>
      <c r="J3" s="403" t="s">
        <v>159</v>
      </c>
      <c r="K3" s="403" t="s">
        <v>160</v>
      </c>
      <c r="L3" s="403" t="s">
        <v>156</v>
      </c>
      <c r="M3" s="403" t="s">
        <v>157</v>
      </c>
      <c r="N3" s="403" t="s">
        <v>158</v>
      </c>
      <c r="O3" s="403" t="s">
        <v>159</v>
      </c>
      <c r="P3" s="403" t="s">
        <v>160</v>
      </c>
      <c r="Q3" s="403" t="s">
        <v>156</v>
      </c>
      <c r="R3" s="403" t="s">
        <v>157</v>
      </c>
      <c r="S3" s="403" t="s">
        <v>158</v>
      </c>
      <c r="T3" s="403" t="s">
        <v>159</v>
      </c>
      <c r="U3" s="403" t="s">
        <v>160</v>
      </c>
      <c r="V3" s="403" t="s">
        <v>156</v>
      </c>
      <c r="W3" s="403" t="s">
        <v>157</v>
      </c>
      <c r="X3" s="403" t="s">
        <v>158</v>
      </c>
      <c r="Y3" s="403" t="s">
        <v>159</v>
      </c>
      <c r="Z3" s="403" t="s">
        <v>160</v>
      </c>
      <c r="AA3" s="403" t="s">
        <v>156</v>
      </c>
      <c r="AB3" s="403" t="s">
        <v>157</v>
      </c>
      <c r="AC3" s="403" t="s">
        <v>158</v>
      </c>
      <c r="AD3" s="403" t="s">
        <v>159</v>
      </c>
      <c r="AE3" s="403" t="s">
        <v>160</v>
      </c>
      <c r="AF3" s="403" t="s">
        <v>156</v>
      </c>
      <c r="AG3" s="403" t="s">
        <v>157</v>
      </c>
      <c r="AH3" s="403" t="s">
        <v>158</v>
      </c>
      <c r="AI3" s="403" t="s">
        <v>159</v>
      </c>
      <c r="AJ3" s="403" t="s">
        <v>160</v>
      </c>
      <c r="AK3" s="403" t="s">
        <v>156</v>
      </c>
      <c r="AL3" s="403" t="s">
        <v>157</v>
      </c>
      <c r="AM3" s="403" t="s">
        <v>158</v>
      </c>
      <c r="AN3" s="403" t="s">
        <v>159</v>
      </c>
      <c r="AO3" s="403" t="s">
        <v>160</v>
      </c>
    </row>
    <row r="4" spans="1:41" ht="15" x14ac:dyDescent="0.25">
      <c r="A4" s="405">
        <v>1</v>
      </c>
      <c r="B4" s="406"/>
      <c r="C4" s="406"/>
      <c r="D4" s="406"/>
      <c r="E4" s="406"/>
      <c r="F4" s="406"/>
      <c r="G4" s="407"/>
      <c r="H4" s="407"/>
      <c r="I4" s="407"/>
      <c r="J4" s="407"/>
      <c r="K4" s="407"/>
      <c r="L4" s="411"/>
      <c r="M4" s="411"/>
      <c r="N4" s="411"/>
      <c r="O4" s="411"/>
      <c r="P4" s="411"/>
      <c r="Q4" s="407"/>
      <c r="R4" s="407"/>
      <c r="S4" s="407"/>
      <c r="T4" s="407"/>
      <c r="U4" s="407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1"/>
      <c r="AG4" s="411"/>
      <c r="AH4" s="411"/>
      <c r="AI4" s="411"/>
      <c r="AJ4" s="411"/>
      <c r="AK4" s="412"/>
      <c r="AL4" s="412"/>
      <c r="AM4" s="412"/>
      <c r="AN4" s="412"/>
      <c r="AO4" s="412"/>
    </row>
    <row r="5" spans="1:41" ht="15" x14ac:dyDescent="0.25">
      <c r="A5" s="405">
        <v>2</v>
      </c>
      <c r="B5" s="406"/>
      <c r="C5" s="406"/>
      <c r="D5" s="406"/>
      <c r="E5" s="407"/>
      <c r="F5" s="406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07"/>
      <c r="AE5" s="407"/>
      <c r="AF5" s="407"/>
      <c r="AG5" s="407"/>
      <c r="AH5" s="407"/>
      <c r="AI5" s="407"/>
      <c r="AJ5" s="407"/>
      <c r="AK5" s="407"/>
      <c r="AL5" s="407"/>
      <c r="AM5" s="407"/>
      <c r="AN5" s="407"/>
      <c r="AO5" s="407"/>
    </row>
    <row r="6" spans="1:41" ht="15" x14ac:dyDescent="0.25">
      <c r="A6" s="405">
        <v>3</v>
      </c>
      <c r="B6" s="406"/>
      <c r="C6" s="406"/>
      <c r="D6" s="406"/>
      <c r="E6" s="407"/>
      <c r="F6" s="406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407"/>
      <c r="AN6" s="407"/>
      <c r="AO6" s="407"/>
    </row>
    <row r="7" spans="1:41" ht="15" x14ac:dyDescent="0.25">
      <c r="A7" s="405">
        <v>4</v>
      </c>
      <c r="B7" s="406"/>
      <c r="C7" s="406"/>
      <c r="D7" s="406"/>
      <c r="E7" s="407"/>
      <c r="F7" s="406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/>
      <c r="U7" s="407"/>
      <c r="V7" s="407"/>
      <c r="W7" s="407"/>
      <c r="X7" s="407"/>
      <c r="Y7" s="407"/>
      <c r="Z7" s="407"/>
      <c r="AA7" s="407"/>
      <c r="AB7" s="407"/>
      <c r="AC7" s="407"/>
      <c r="AD7" s="407"/>
      <c r="AE7" s="407"/>
      <c r="AF7" s="407"/>
      <c r="AG7" s="407"/>
      <c r="AH7" s="407"/>
      <c r="AI7" s="407"/>
      <c r="AJ7" s="407"/>
      <c r="AK7" s="407"/>
      <c r="AL7" s="407"/>
      <c r="AM7" s="407"/>
      <c r="AN7" s="407"/>
      <c r="AO7" s="407"/>
    </row>
    <row r="8" spans="1:41" ht="15" x14ac:dyDescent="0.25">
      <c r="A8" s="405">
        <v>5</v>
      </c>
      <c r="B8" s="406"/>
      <c r="C8" s="406"/>
      <c r="D8" s="406"/>
      <c r="E8" s="407"/>
      <c r="F8" s="406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407"/>
      <c r="AB8" s="407"/>
      <c r="AC8" s="407"/>
      <c r="AD8" s="407"/>
      <c r="AE8" s="407"/>
      <c r="AF8" s="407"/>
      <c r="AG8" s="407"/>
      <c r="AH8" s="407"/>
      <c r="AI8" s="407"/>
      <c r="AJ8" s="407"/>
      <c r="AK8" s="407"/>
      <c r="AL8" s="407"/>
      <c r="AM8" s="407"/>
      <c r="AN8" s="407"/>
      <c r="AO8" s="407"/>
    </row>
    <row r="9" spans="1:41" ht="15" x14ac:dyDescent="0.25">
      <c r="A9" s="405">
        <v>6</v>
      </c>
      <c r="B9" s="406"/>
      <c r="C9" s="406"/>
      <c r="D9" s="406"/>
      <c r="E9" s="407"/>
      <c r="F9" s="406"/>
      <c r="G9" s="407"/>
      <c r="H9" s="407"/>
      <c r="I9" s="407"/>
      <c r="J9" s="407"/>
      <c r="K9" s="407"/>
      <c r="L9" s="407"/>
      <c r="M9" s="407"/>
      <c r="N9" s="407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7"/>
      <c r="Z9" s="407"/>
      <c r="AA9" s="407"/>
      <c r="AB9" s="407"/>
      <c r="AC9" s="407"/>
      <c r="AD9" s="407"/>
      <c r="AE9" s="407"/>
      <c r="AF9" s="407"/>
      <c r="AG9" s="407"/>
      <c r="AH9" s="407"/>
      <c r="AI9" s="407"/>
      <c r="AJ9" s="407"/>
      <c r="AK9" s="407"/>
      <c r="AL9" s="407"/>
      <c r="AM9" s="407"/>
      <c r="AN9" s="407"/>
      <c r="AO9" s="407"/>
    </row>
    <row r="10" spans="1:41" ht="15" x14ac:dyDescent="0.25">
      <c r="A10" s="405">
        <v>7</v>
      </c>
      <c r="B10" s="406"/>
      <c r="C10" s="406"/>
      <c r="D10" s="406"/>
      <c r="E10" s="407"/>
      <c r="F10" s="406"/>
      <c r="G10" s="407"/>
      <c r="H10" s="407"/>
      <c r="I10" s="407"/>
      <c r="J10" s="407"/>
      <c r="K10" s="407"/>
      <c r="L10" s="407"/>
      <c r="M10" s="407"/>
      <c r="N10" s="407"/>
      <c r="O10" s="407"/>
      <c r="P10" s="407"/>
      <c r="Q10" s="407"/>
      <c r="R10" s="407"/>
      <c r="S10" s="407"/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</row>
    <row r="11" spans="1:41" ht="15" x14ac:dyDescent="0.25">
      <c r="A11" s="405">
        <v>8</v>
      </c>
      <c r="B11" s="406"/>
      <c r="C11" s="406"/>
      <c r="D11" s="406"/>
      <c r="E11" s="407"/>
      <c r="F11" s="406"/>
      <c r="G11" s="407"/>
      <c r="H11" s="407"/>
      <c r="I11" s="407"/>
      <c r="J11" s="407"/>
      <c r="K11" s="407"/>
      <c r="L11" s="407"/>
      <c r="M11" s="407"/>
      <c r="N11" s="407"/>
      <c r="O11" s="407"/>
      <c r="P11" s="407"/>
      <c r="Q11" s="407"/>
      <c r="R11" s="407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</row>
    <row r="12" spans="1:41" ht="15" x14ac:dyDescent="0.25">
      <c r="A12" s="405">
        <v>9</v>
      </c>
      <c r="B12" s="406"/>
      <c r="C12" s="406"/>
      <c r="D12" s="406"/>
      <c r="E12" s="407"/>
      <c r="F12" s="406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  <c r="U12" s="407"/>
      <c r="V12" s="407"/>
      <c r="W12" s="407"/>
      <c r="X12" s="407"/>
      <c r="Y12" s="407"/>
      <c r="Z12" s="407"/>
      <c r="AA12" s="407"/>
      <c r="AB12" s="407"/>
      <c r="AC12" s="407"/>
      <c r="AD12" s="407"/>
      <c r="AE12" s="407"/>
      <c r="AF12" s="407"/>
      <c r="AG12" s="407"/>
      <c r="AH12" s="407"/>
      <c r="AI12" s="407"/>
      <c r="AJ12" s="407"/>
      <c r="AK12" s="407"/>
      <c r="AL12" s="407"/>
      <c r="AM12" s="407"/>
      <c r="AN12" s="407"/>
      <c r="AO12" s="407"/>
    </row>
    <row r="13" spans="1:41" ht="15" x14ac:dyDescent="0.25">
      <c r="A13" s="405">
        <v>10</v>
      </c>
      <c r="B13" s="406"/>
      <c r="C13" s="406"/>
      <c r="D13" s="406"/>
      <c r="E13" s="407"/>
      <c r="F13" s="406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  <c r="U13" s="407"/>
      <c r="V13" s="407"/>
      <c r="W13" s="407"/>
      <c r="X13" s="407"/>
      <c r="Y13" s="407"/>
      <c r="Z13" s="407"/>
      <c r="AA13" s="407"/>
      <c r="AB13" s="407"/>
      <c r="AC13" s="407"/>
      <c r="AD13" s="407"/>
      <c r="AE13" s="407"/>
      <c r="AF13" s="407"/>
      <c r="AG13" s="407"/>
      <c r="AH13" s="407"/>
      <c r="AI13" s="407"/>
      <c r="AJ13" s="407"/>
      <c r="AK13" s="407"/>
      <c r="AL13" s="407"/>
      <c r="AM13" s="407"/>
      <c r="AN13" s="407"/>
      <c r="AO13" s="407"/>
    </row>
    <row r="14" spans="1:41" ht="15" x14ac:dyDescent="0.25">
      <c r="A14" s="405">
        <v>11</v>
      </c>
      <c r="B14" s="406"/>
      <c r="C14" s="406"/>
      <c r="D14" s="406"/>
      <c r="E14" s="407"/>
      <c r="F14" s="406"/>
      <c r="G14" s="407"/>
      <c r="H14" s="407"/>
      <c r="I14" s="407"/>
      <c r="J14" s="407"/>
      <c r="K14" s="407"/>
      <c r="L14" s="407"/>
      <c r="M14" s="407"/>
      <c r="N14" s="407"/>
      <c r="O14" s="407"/>
      <c r="P14" s="407"/>
      <c r="Q14" s="407"/>
      <c r="R14" s="407"/>
      <c r="S14" s="407"/>
      <c r="T14" s="407"/>
      <c r="U14" s="407"/>
      <c r="V14" s="407"/>
      <c r="W14" s="407"/>
      <c r="X14" s="407"/>
      <c r="Y14" s="407"/>
      <c r="Z14" s="407"/>
      <c r="AA14" s="407"/>
      <c r="AB14" s="407"/>
      <c r="AC14" s="407"/>
      <c r="AD14" s="407"/>
      <c r="AE14" s="407"/>
      <c r="AF14" s="407"/>
      <c r="AG14" s="407"/>
      <c r="AH14" s="407"/>
      <c r="AI14" s="407"/>
      <c r="AJ14" s="407"/>
      <c r="AK14" s="407"/>
      <c r="AL14" s="407"/>
      <c r="AM14" s="407"/>
      <c r="AN14" s="407"/>
      <c r="AO14" s="407"/>
    </row>
    <row r="15" spans="1:41" ht="15" x14ac:dyDescent="0.25">
      <c r="A15" s="405">
        <v>12</v>
      </c>
      <c r="B15" s="406"/>
      <c r="C15" s="406"/>
      <c r="D15" s="406"/>
      <c r="E15" s="407"/>
      <c r="F15" s="406"/>
      <c r="G15" s="407"/>
      <c r="H15" s="407"/>
      <c r="I15" s="407"/>
      <c r="J15" s="407"/>
      <c r="K15" s="407"/>
      <c r="L15" s="407"/>
      <c r="M15" s="407"/>
      <c r="N15" s="407"/>
      <c r="O15" s="407"/>
      <c r="P15" s="407"/>
      <c r="Q15" s="407"/>
      <c r="R15" s="407"/>
      <c r="S15" s="407"/>
      <c r="T15" s="407"/>
      <c r="U15" s="407"/>
      <c r="V15" s="407"/>
      <c r="W15" s="407"/>
      <c r="X15" s="407"/>
      <c r="Y15" s="407"/>
      <c r="Z15" s="407"/>
      <c r="AA15" s="407"/>
      <c r="AB15" s="407"/>
      <c r="AC15" s="407"/>
      <c r="AD15" s="407"/>
      <c r="AE15" s="407"/>
      <c r="AF15" s="407"/>
      <c r="AG15" s="407"/>
      <c r="AH15" s="407"/>
      <c r="AI15" s="407"/>
      <c r="AJ15" s="407"/>
      <c r="AK15" s="407"/>
      <c r="AL15" s="407"/>
      <c r="AM15" s="407"/>
      <c r="AN15" s="407"/>
      <c r="AO15" s="407"/>
    </row>
    <row r="16" spans="1:41" ht="15" x14ac:dyDescent="0.25">
      <c r="A16" s="405">
        <v>13</v>
      </c>
      <c r="B16" s="406"/>
      <c r="C16" s="406"/>
      <c r="D16" s="406"/>
      <c r="E16" s="407"/>
      <c r="F16" s="406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  <c r="V16" s="407"/>
      <c r="W16" s="407"/>
      <c r="X16" s="407"/>
      <c r="Y16" s="407"/>
      <c r="Z16" s="407"/>
      <c r="AA16" s="407"/>
      <c r="AB16" s="407"/>
      <c r="AC16" s="407"/>
      <c r="AD16" s="407"/>
      <c r="AE16" s="407"/>
      <c r="AF16" s="407"/>
      <c r="AG16" s="407"/>
      <c r="AH16" s="407"/>
      <c r="AI16" s="407"/>
      <c r="AJ16" s="407"/>
      <c r="AK16" s="407"/>
      <c r="AL16" s="407"/>
      <c r="AM16" s="407"/>
      <c r="AN16" s="407"/>
      <c r="AO16" s="407"/>
    </row>
    <row r="17" spans="1:41" ht="15" x14ac:dyDescent="0.25">
      <c r="A17" s="405">
        <v>14</v>
      </c>
      <c r="B17" s="406"/>
      <c r="C17" s="406"/>
      <c r="D17" s="406"/>
      <c r="E17" s="407"/>
      <c r="F17" s="406"/>
      <c r="G17" s="407"/>
      <c r="H17" s="407"/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  <c r="Z17" s="407"/>
      <c r="AA17" s="407"/>
      <c r="AB17" s="407"/>
      <c r="AC17" s="407"/>
      <c r="AD17" s="407"/>
      <c r="AE17" s="407"/>
      <c r="AF17" s="407"/>
      <c r="AG17" s="407"/>
      <c r="AH17" s="407"/>
      <c r="AI17" s="407"/>
      <c r="AJ17" s="407"/>
      <c r="AK17" s="407"/>
      <c r="AL17" s="407"/>
      <c r="AM17" s="407"/>
      <c r="AN17" s="407"/>
      <c r="AO17" s="407"/>
    </row>
    <row r="18" spans="1:41" ht="15" x14ac:dyDescent="0.25">
      <c r="A18" s="405">
        <v>15</v>
      </c>
      <c r="B18" s="406"/>
      <c r="C18" s="406"/>
      <c r="D18" s="406"/>
      <c r="E18" s="407"/>
      <c r="F18" s="406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  <c r="S18" s="407"/>
      <c r="T18" s="407"/>
      <c r="U18" s="407"/>
      <c r="V18" s="407"/>
      <c r="W18" s="407"/>
      <c r="X18" s="407"/>
      <c r="Y18" s="407"/>
      <c r="Z18" s="407"/>
      <c r="AA18" s="407"/>
      <c r="AB18" s="407"/>
      <c r="AC18" s="407"/>
      <c r="AD18" s="407"/>
      <c r="AE18" s="407"/>
      <c r="AF18" s="407"/>
      <c r="AG18" s="407"/>
      <c r="AH18" s="407"/>
      <c r="AI18" s="407"/>
      <c r="AJ18" s="407"/>
      <c r="AK18" s="407"/>
      <c r="AL18" s="407"/>
      <c r="AM18" s="407"/>
      <c r="AN18" s="407"/>
      <c r="AO18" s="407"/>
    </row>
    <row r="19" spans="1:41" ht="15" x14ac:dyDescent="0.25">
      <c r="A19" s="405">
        <v>16</v>
      </c>
      <c r="B19" s="406"/>
      <c r="C19" s="406"/>
      <c r="D19" s="406"/>
      <c r="E19" s="407"/>
      <c r="F19" s="406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  <c r="U19" s="407"/>
      <c r="V19" s="407"/>
      <c r="W19" s="407"/>
      <c r="X19" s="407"/>
      <c r="Y19" s="407"/>
      <c r="Z19" s="407"/>
      <c r="AA19" s="407"/>
      <c r="AB19" s="407"/>
      <c r="AC19" s="407"/>
      <c r="AD19" s="407"/>
      <c r="AE19" s="407"/>
      <c r="AF19" s="407"/>
      <c r="AG19" s="407"/>
      <c r="AH19" s="407"/>
      <c r="AI19" s="407"/>
      <c r="AJ19" s="407"/>
      <c r="AK19" s="407"/>
      <c r="AL19" s="407"/>
      <c r="AM19" s="407"/>
      <c r="AN19" s="407"/>
      <c r="AO19" s="407"/>
    </row>
    <row r="20" spans="1:41" ht="15" x14ac:dyDescent="0.25">
      <c r="A20" s="405">
        <v>17</v>
      </c>
      <c r="B20" s="406"/>
      <c r="C20" s="406"/>
      <c r="D20" s="406"/>
      <c r="E20" s="407"/>
      <c r="F20" s="406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07"/>
      <c r="U20" s="407"/>
      <c r="V20" s="407"/>
      <c r="W20" s="407"/>
      <c r="X20" s="407"/>
      <c r="Y20" s="407"/>
      <c r="Z20" s="407"/>
      <c r="AA20" s="407"/>
      <c r="AB20" s="407"/>
      <c r="AC20" s="407"/>
      <c r="AD20" s="407"/>
      <c r="AE20" s="407"/>
      <c r="AF20" s="407"/>
      <c r="AG20" s="407"/>
      <c r="AH20" s="407"/>
      <c r="AI20" s="407"/>
      <c r="AJ20" s="407"/>
      <c r="AK20" s="407"/>
      <c r="AL20" s="407"/>
      <c r="AM20" s="407"/>
      <c r="AN20" s="407"/>
      <c r="AO20" s="407"/>
    </row>
    <row r="21" spans="1:41" ht="15" x14ac:dyDescent="0.25">
      <c r="A21" s="405">
        <v>18</v>
      </c>
      <c r="B21" s="406"/>
      <c r="C21" s="406"/>
      <c r="D21" s="406"/>
      <c r="E21" s="407"/>
      <c r="F21" s="406"/>
      <c r="G21" s="407"/>
      <c r="H21" s="407"/>
      <c r="I21" s="407"/>
      <c r="J21" s="407"/>
      <c r="K21" s="407"/>
      <c r="L21" s="407"/>
      <c r="M21" s="407"/>
      <c r="N21" s="407"/>
      <c r="O21" s="407"/>
      <c r="P21" s="407"/>
      <c r="Q21" s="407"/>
      <c r="R21" s="407"/>
      <c r="S21" s="407"/>
      <c r="T21" s="407"/>
      <c r="U21" s="407"/>
      <c r="V21" s="407"/>
      <c r="W21" s="407"/>
      <c r="X21" s="407"/>
      <c r="Y21" s="407"/>
      <c r="Z21" s="407"/>
      <c r="AA21" s="407"/>
      <c r="AB21" s="407"/>
      <c r="AC21" s="407"/>
      <c r="AD21" s="407"/>
      <c r="AE21" s="407"/>
      <c r="AF21" s="407"/>
      <c r="AG21" s="407"/>
      <c r="AH21" s="407"/>
      <c r="AI21" s="407"/>
      <c r="AJ21" s="407"/>
      <c r="AK21" s="407"/>
      <c r="AL21" s="407"/>
      <c r="AM21" s="407"/>
      <c r="AN21" s="407"/>
      <c r="AO21" s="407"/>
    </row>
    <row r="22" spans="1:41" ht="15" x14ac:dyDescent="0.25">
      <c r="A22" s="405">
        <v>19</v>
      </c>
      <c r="B22" s="406"/>
      <c r="C22" s="406"/>
      <c r="D22" s="406"/>
      <c r="E22" s="407"/>
      <c r="F22" s="406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  <c r="S22" s="407"/>
      <c r="T22" s="407"/>
      <c r="U22" s="407"/>
      <c r="V22" s="407"/>
      <c r="W22" s="407"/>
      <c r="X22" s="407"/>
      <c r="Y22" s="407"/>
      <c r="Z22" s="407"/>
      <c r="AA22" s="407"/>
      <c r="AB22" s="407"/>
      <c r="AC22" s="407"/>
      <c r="AD22" s="407"/>
      <c r="AE22" s="407"/>
      <c r="AF22" s="407"/>
      <c r="AG22" s="407"/>
      <c r="AH22" s="407"/>
      <c r="AI22" s="407"/>
      <c r="AJ22" s="407"/>
      <c r="AK22" s="407"/>
      <c r="AL22" s="407"/>
      <c r="AM22" s="407"/>
      <c r="AN22" s="407"/>
      <c r="AO22" s="407"/>
    </row>
    <row r="23" spans="1:41" ht="15" x14ac:dyDescent="0.25">
      <c r="A23" s="405">
        <v>20</v>
      </c>
      <c r="B23" s="406"/>
      <c r="C23" s="406"/>
      <c r="D23" s="406"/>
      <c r="E23" s="407"/>
      <c r="F23" s="406"/>
      <c r="G23" s="407"/>
      <c r="H23" s="407"/>
      <c r="I23" s="407"/>
      <c r="J23" s="407"/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7"/>
      <c r="V23" s="407"/>
      <c r="W23" s="407"/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</row>
    <row r="24" spans="1:41" ht="15" x14ac:dyDescent="0.25">
      <c r="A24" s="405">
        <v>21</v>
      </c>
      <c r="B24" s="406"/>
      <c r="C24" s="406"/>
      <c r="D24" s="406"/>
      <c r="E24" s="407"/>
      <c r="F24" s="406"/>
      <c r="G24" s="407"/>
      <c r="H24" s="407"/>
      <c r="I24" s="407"/>
      <c r="J24" s="407"/>
      <c r="K24" s="407"/>
      <c r="L24" s="407"/>
      <c r="M24" s="407"/>
      <c r="N24" s="407"/>
      <c r="O24" s="407"/>
      <c r="P24" s="407"/>
      <c r="Q24" s="407"/>
      <c r="R24" s="407"/>
      <c r="S24" s="407"/>
      <c r="T24" s="407"/>
      <c r="U24" s="407"/>
      <c r="V24" s="407"/>
      <c r="W24" s="407"/>
      <c r="X24" s="407"/>
      <c r="Y24" s="407"/>
      <c r="Z24" s="407"/>
      <c r="AA24" s="407"/>
      <c r="AB24" s="407"/>
      <c r="AC24" s="407"/>
      <c r="AD24" s="407"/>
      <c r="AE24" s="407"/>
      <c r="AF24" s="407"/>
      <c r="AG24" s="407"/>
      <c r="AH24" s="407"/>
      <c r="AI24" s="407"/>
      <c r="AJ24" s="407"/>
      <c r="AK24" s="407"/>
      <c r="AL24" s="407"/>
      <c r="AM24" s="407"/>
      <c r="AN24" s="407"/>
      <c r="AO24" s="407"/>
    </row>
    <row r="25" spans="1:41" ht="15" x14ac:dyDescent="0.25">
      <c r="A25" s="405">
        <v>22</v>
      </c>
      <c r="B25" s="406"/>
      <c r="C25" s="406"/>
      <c r="D25" s="406"/>
      <c r="E25" s="407"/>
      <c r="F25" s="406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  <c r="U25" s="407"/>
      <c r="V25" s="407"/>
      <c r="W25" s="407"/>
      <c r="X25" s="407"/>
      <c r="Y25" s="407"/>
      <c r="Z25" s="407"/>
      <c r="AA25" s="407"/>
      <c r="AB25" s="407"/>
      <c r="AC25" s="407"/>
      <c r="AD25" s="407"/>
      <c r="AE25" s="407"/>
      <c r="AF25" s="407"/>
      <c r="AG25" s="407"/>
      <c r="AH25" s="407"/>
      <c r="AI25" s="407"/>
      <c r="AJ25" s="407"/>
      <c r="AK25" s="407"/>
      <c r="AL25" s="407"/>
      <c r="AM25" s="407"/>
      <c r="AN25" s="407"/>
      <c r="AO25" s="407"/>
    </row>
    <row r="26" spans="1:41" ht="15" x14ac:dyDescent="0.25">
      <c r="A26" s="405">
        <v>23</v>
      </c>
      <c r="B26" s="406"/>
      <c r="C26" s="406"/>
      <c r="D26" s="406"/>
      <c r="E26" s="407"/>
      <c r="F26" s="406"/>
      <c r="G26" s="407"/>
      <c r="H26" s="407"/>
      <c r="I26" s="407"/>
      <c r="J26" s="407"/>
      <c r="K26" s="407"/>
      <c r="L26" s="407"/>
      <c r="M26" s="407"/>
      <c r="N26" s="407"/>
      <c r="O26" s="407"/>
      <c r="P26" s="407"/>
      <c r="Q26" s="407"/>
      <c r="R26" s="407"/>
      <c r="S26" s="407"/>
      <c r="T26" s="407"/>
      <c r="U26" s="407"/>
      <c r="V26" s="407"/>
      <c r="W26" s="407"/>
      <c r="X26" s="407"/>
      <c r="Y26" s="407"/>
      <c r="Z26" s="407"/>
      <c r="AA26" s="407"/>
      <c r="AB26" s="407"/>
      <c r="AC26" s="407"/>
      <c r="AD26" s="407"/>
      <c r="AE26" s="407"/>
      <c r="AF26" s="407"/>
      <c r="AG26" s="407"/>
      <c r="AH26" s="407"/>
      <c r="AI26" s="407"/>
      <c r="AJ26" s="407"/>
      <c r="AK26" s="407"/>
      <c r="AL26" s="407"/>
      <c r="AM26" s="407"/>
      <c r="AN26" s="407"/>
      <c r="AO26" s="407"/>
    </row>
    <row r="27" spans="1:41" ht="15" x14ac:dyDescent="0.25">
      <c r="A27" s="405">
        <v>24</v>
      </c>
      <c r="B27" s="406"/>
      <c r="C27" s="406"/>
      <c r="D27" s="406"/>
      <c r="E27" s="407"/>
      <c r="F27" s="406"/>
      <c r="G27" s="407"/>
      <c r="H27" s="407"/>
      <c r="I27" s="407"/>
      <c r="J27" s="407"/>
      <c r="K27" s="407"/>
      <c r="L27" s="407"/>
      <c r="M27" s="407"/>
      <c r="N27" s="407"/>
      <c r="O27" s="407"/>
      <c r="P27" s="407"/>
      <c r="Q27" s="407"/>
      <c r="R27" s="407"/>
      <c r="S27" s="407"/>
      <c r="T27" s="407"/>
      <c r="U27" s="407"/>
      <c r="V27" s="407"/>
      <c r="W27" s="407"/>
      <c r="X27" s="407"/>
      <c r="Y27" s="407"/>
      <c r="Z27" s="407"/>
      <c r="AA27" s="407"/>
      <c r="AB27" s="407"/>
      <c r="AC27" s="407"/>
      <c r="AD27" s="407"/>
      <c r="AE27" s="407"/>
      <c r="AF27" s="407"/>
      <c r="AG27" s="407"/>
      <c r="AH27" s="407"/>
      <c r="AI27" s="407"/>
      <c r="AJ27" s="407"/>
      <c r="AK27" s="407"/>
      <c r="AL27" s="407"/>
      <c r="AM27" s="407"/>
      <c r="AN27" s="407"/>
      <c r="AO27" s="407"/>
    </row>
    <row r="28" spans="1:41" ht="15" x14ac:dyDescent="0.25">
      <c r="A28" s="405">
        <v>25</v>
      </c>
      <c r="B28" s="406"/>
      <c r="C28" s="406"/>
      <c r="D28" s="406"/>
      <c r="E28" s="407"/>
      <c r="F28" s="406"/>
      <c r="G28" s="407"/>
      <c r="H28" s="407"/>
      <c r="I28" s="407"/>
      <c r="J28" s="407"/>
      <c r="K28" s="407"/>
      <c r="L28" s="407"/>
      <c r="M28" s="407"/>
      <c r="N28" s="407"/>
      <c r="O28" s="407"/>
      <c r="P28" s="407"/>
      <c r="Q28" s="407"/>
      <c r="R28" s="407"/>
      <c r="S28" s="407"/>
      <c r="T28" s="407"/>
      <c r="U28" s="407"/>
      <c r="V28" s="407"/>
      <c r="W28" s="407"/>
      <c r="X28" s="407"/>
      <c r="Y28" s="407"/>
      <c r="Z28" s="407"/>
      <c r="AA28" s="407"/>
      <c r="AB28" s="407"/>
      <c r="AC28" s="407"/>
      <c r="AD28" s="407"/>
      <c r="AE28" s="407"/>
      <c r="AF28" s="407"/>
      <c r="AG28" s="407"/>
      <c r="AH28" s="407"/>
      <c r="AI28" s="407"/>
      <c r="AJ28" s="407"/>
      <c r="AK28" s="407"/>
      <c r="AL28" s="407"/>
      <c r="AM28" s="407"/>
      <c r="AN28" s="407"/>
      <c r="AO28" s="407"/>
    </row>
    <row r="29" spans="1:41" ht="15" x14ac:dyDescent="0.25">
      <c r="A29" s="405">
        <v>26</v>
      </c>
      <c r="B29" s="406"/>
      <c r="C29" s="406"/>
      <c r="D29" s="406"/>
      <c r="E29" s="407"/>
      <c r="F29" s="406"/>
      <c r="G29" s="407"/>
      <c r="H29" s="407"/>
      <c r="I29" s="407"/>
      <c r="J29" s="407"/>
      <c r="K29" s="407"/>
      <c r="L29" s="407"/>
      <c r="M29" s="407"/>
      <c r="N29" s="407"/>
      <c r="O29" s="407"/>
      <c r="P29" s="407"/>
      <c r="Q29" s="407"/>
      <c r="R29" s="407"/>
      <c r="S29" s="407"/>
      <c r="T29" s="407"/>
      <c r="U29" s="407"/>
      <c r="V29" s="407"/>
      <c r="W29" s="407"/>
      <c r="X29" s="407"/>
      <c r="Y29" s="407"/>
      <c r="Z29" s="407"/>
      <c r="AA29" s="407"/>
      <c r="AB29" s="407"/>
      <c r="AC29" s="407"/>
      <c r="AD29" s="407"/>
      <c r="AE29" s="407"/>
      <c r="AF29" s="407"/>
      <c r="AG29" s="407"/>
      <c r="AH29" s="407"/>
      <c r="AI29" s="407"/>
      <c r="AJ29" s="407"/>
      <c r="AK29" s="407"/>
      <c r="AL29" s="407"/>
      <c r="AM29" s="407"/>
      <c r="AN29" s="407"/>
      <c r="AO29" s="407"/>
    </row>
    <row r="30" spans="1:41" ht="15" x14ac:dyDescent="0.25">
      <c r="A30" s="405">
        <v>27</v>
      </c>
      <c r="B30" s="406"/>
      <c r="C30" s="406"/>
      <c r="D30" s="406"/>
      <c r="E30" s="407"/>
      <c r="F30" s="406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407"/>
      <c r="T30" s="407"/>
      <c r="U30" s="407"/>
      <c r="V30" s="407"/>
      <c r="W30" s="407"/>
      <c r="X30" s="407"/>
      <c r="Y30" s="407"/>
      <c r="Z30" s="407"/>
      <c r="AA30" s="407"/>
      <c r="AB30" s="407"/>
      <c r="AC30" s="407"/>
      <c r="AD30" s="407"/>
      <c r="AE30" s="407"/>
      <c r="AF30" s="407"/>
      <c r="AG30" s="407"/>
      <c r="AH30" s="407"/>
      <c r="AI30" s="407"/>
      <c r="AJ30" s="407"/>
      <c r="AK30" s="407"/>
      <c r="AL30" s="407"/>
      <c r="AM30" s="407"/>
      <c r="AN30" s="407"/>
      <c r="AO30" s="407"/>
    </row>
    <row r="31" spans="1:41" ht="15" x14ac:dyDescent="0.25">
      <c r="A31" s="405">
        <v>28</v>
      </c>
      <c r="B31" s="406"/>
      <c r="C31" s="406"/>
      <c r="D31" s="406"/>
      <c r="E31" s="407"/>
      <c r="F31" s="406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  <c r="Z31" s="407"/>
      <c r="AA31" s="407"/>
      <c r="AB31" s="407"/>
      <c r="AC31" s="407"/>
      <c r="AD31" s="407"/>
      <c r="AE31" s="407"/>
      <c r="AF31" s="407"/>
      <c r="AG31" s="407"/>
      <c r="AH31" s="407"/>
      <c r="AI31" s="407"/>
      <c r="AJ31" s="407"/>
      <c r="AK31" s="407"/>
      <c r="AL31" s="407"/>
      <c r="AM31" s="407"/>
      <c r="AN31" s="407"/>
      <c r="AO31" s="407"/>
    </row>
    <row r="32" spans="1:41" ht="15" x14ac:dyDescent="0.25">
      <c r="A32" s="405">
        <v>29</v>
      </c>
      <c r="B32" s="406"/>
      <c r="C32" s="406"/>
      <c r="D32" s="406"/>
      <c r="E32" s="407"/>
      <c r="F32" s="406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  <c r="AF32" s="407"/>
      <c r="AG32" s="407"/>
      <c r="AH32" s="407"/>
      <c r="AI32" s="407"/>
      <c r="AJ32" s="407"/>
      <c r="AK32" s="407"/>
      <c r="AL32" s="407"/>
      <c r="AM32" s="407"/>
      <c r="AN32" s="407"/>
      <c r="AO32" s="407"/>
    </row>
    <row r="33" spans="1:41" ht="15.75" thickBot="1" x14ac:dyDescent="0.3">
      <c r="A33" s="405">
        <v>30</v>
      </c>
      <c r="B33" s="406"/>
      <c r="C33" s="406"/>
      <c r="D33" s="406"/>
      <c r="E33" s="407"/>
      <c r="F33" s="406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</row>
    <row r="34" spans="1:41" s="410" customFormat="1" ht="19.149999999999999" customHeight="1" thickBot="1" x14ac:dyDescent="0.3">
      <c r="A34" s="408" t="s">
        <v>161</v>
      </c>
      <c r="B34" s="409"/>
      <c r="C34" s="409"/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  <c r="V34" s="409"/>
      <c r="W34" s="409"/>
      <c r="X34" s="409"/>
      <c r="Y34" s="409"/>
      <c r="Z34" s="409"/>
      <c r="AA34" s="409"/>
      <c r="AB34" s="409"/>
      <c r="AC34" s="409"/>
      <c r="AD34" s="409"/>
      <c r="AE34" s="409"/>
      <c r="AF34" s="409"/>
      <c r="AG34" s="409"/>
      <c r="AH34" s="409"/>
      <c r="AI34" s="409"/>
      <c r="AJ34" s="409"/>
      <c r="AK34" s="409"/>
      <c r="AL34" s="409"/>
      <c r="AM34" s="409"/>
      <c r="AN34" s="409"/>
      <c r="AO34" s="409"/>
    </row>
  </sheetData>
  <mergeCells count="10">
    <mergeCell ref="B2:F2"/>
    <mergeCell ref="AL1:AO1"/>
    <mergeCell ref="A1:AK1"/>
    <mergeCell ref="G2:K2"/>
    <mergeCell ref="L2:P2"/>
    <mergeCell ref="Q2:U2"/>
    <mergeCell ref="V2:Z2"/>
    <mergeCell ref="AA2:AE2"/>
    <mergeCell ref="AF2:AJ2"/>
    <mergeCell ref="AK2:AO2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610A1-F786-47AB-840E-A28E0953EDD1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 t="e">
        <f ca="1">VLOOKUP(U4,'LISTADO FAMILIAS'!A14:L33,3,FALSE)</f>
        <v>#N/A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26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 t="e">
        <f ca="1">VLOOKUP(U4,'LISTADO FAMILIAS'!A14:L33,4,FALSE)</f>
        <v>#N/A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31F9E887-F7CA-473F-A395-553DF9FBC0FB}">
      <formula1>$O$96</formula1>
    </dataValidation>
    <dataValidation type="list" operator="greaterThan" allowBlank="1" showInputMessage="1" showErrorMessage="1" sqref="E54:E57" xr:uid="{0AB31735-CFEA-485F-80CA-FB03F9F88588}">
      <formula1>$B$105:$B$108</formula1>
    </dataValidation>
    <dataValidation type="list" allowBlank="1" showInputMessage="1" showErrorMessage="1" sqref="D11:D20" xr:uid="{62F691E5-7040-4B6B-A720-B936C1F7104A}">
      <formula1>$U$95:$U$108</formula1>
    </dataValidation>
    <dataValidation type="list" allowBlank="1" showInputMessage="1" showErrorMessage="1" sqref="L73:O76" xr:uid="{530F6D08-FB27-4459-8B9F-64A83F405921}">
      <formula1>$K$96:$K$101</formula1>
    </dataValidation>
    <dataValidation type="list" allowBlank="1" showInputMessage="1" showErrorMessage="1" sqref="B73:D76" xr:uid="{2CF228B7-150F-41C1-9EE9-B46B39AB69CE}">
      <formula1>$E$96:$E$103</formula1>
    </dataValidation>
    <dataValidation type="list" allowBlank="1" showInputMessage="1" showErrorMessage="1" sqref="T60:U62" xr:uid="{79684967-1E1D-4C8F-AAA6-A31B659F156C}">
      <formula1>$K$105:$K$107</formula1>
    </dataValidation>
    <dataValidation type="date" operator="greaterThan" allowBlank="1" showInputMessage="1" showErrorMessage="1" sqref="E26 E50 E32 E38 E44" xr:uid="{1753C3D2-457D-4451-964E-53EF24425002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6B786-FB5D-46F6-A275-529C6DAC30F9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 t="e">
        <f ca="1">VLOOKUP(U4,'LISTADO FAMILIAS'!A14:L33,3,FALSE)</f>
        <v>#N/A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27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 t="e">
        <f ca="1">VLOOKUP(U4,'LISTADO FAMILIAS'!A14:L33,4,FALSE)</f>
        <v>#N/A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5DD3478C-12FE-4100-8397-217D7C8B746C}">
      <formula1>44105</formula1>
    </dataValidation>
    <dataValidation type="list" allowBlank="1" showInputMessage="1" showErrorMessage="1" sqref="T60:U62" xr:uid="{F54294E8-2FA9-47F1-B2CC-12DBF88E57A5}">
      <formula1>$K$105:$K$107</formula1>
    </dataValidation>
    <dataValidation type="list" allowBlank="1" showInputMessage="1" showErrorMessage="1" sqref="B73:D76" xr:uid="{6F7C0915-F148-4585-B7F8-95D666096CD8}">
      <formula1>$E$96:$E$103</formula1>
    </dataValidation>
    <dataValidation type="list" allowBlank="1" showInputMessage="1" showErrorMessage="1" sqref="L73:O76" xr:uid="{98E19A17-8FD5-418C-BC63-6E2B1F5EF7F5}">
      <formula1>$K$96:$K$101</formula1>
    </dataValidation>
    <dataValidation type="list" allowBlank="1" showInputMessage="1" showErrorMessage="1" sqref="D11:D20" xr:uid="{9F8F8A96-F80B-43E4-AF2E-EC3B2F5DFD60}">
      <formula1>$U$95:$U$108</formula1>
    </dataValidation>
    <dataValidation type="list" operator="greaterThan" allowBlank="1" showInputMessage="1" showErrorMessage="1" sqref="E54:E57" xr:uid="{2703257A-F693-4492-A278-3C609167DC30}">
      <formula1>$B$105:$B$108</formula1>
    </dataValidation>
    <dataValidation type="list" allowBlank="1" showInputMessage="1" showErrorMessage="1" sqref="J54:L55" xr:uid="{7737B1AC-1C75-4335-BC4D-90D9E0D18374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EB379-1659-4896-B36F-D54F9ECCD740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 t="e">
        <f ca="1">VLOOKUP(U4,'LISTADO FAMILIAS'!A14:L33,3,FALSE)</f>
        <v>#N/A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28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 t="e">
        <f ca="1">VLOOKUP(U4,'LISTADO FAMILIAS'!A14:L33,4,FALSE)</f>
        <v>#N/A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F4065551-CB0D-4733-ABB1-F1A119926E58}">
      <formula1>$O$96</formula1>
    </dataValidation>
    <dataValidation type="list" operator="greaterThan" allowBlank="1" showInputMessage="1" showErrorMessage="1" sqref="E54:E57" xr:uid="{F775CCC3-315E-4DCF-9FF5-2ADACBD21056}">
      <formula1>$B$105:$B$108</formula1>
    </dataValidation>
    <dataValidation type="list" allowBlank="1" showInputMessage="1" showErrorMessage="1" sqref="D11:D20" xr:uid="{0C50BD68-093F-4173-AEE8-C9F2103E8C29}">
      <formula1>$U$95:$U$108</formula1>
    </dataValidation>
    <dataValidation type="list" allowBlank="1" showInputMessage="1" showErrorMessage="1" sqref="L73:O76" xr:uid="{26B1DB5F-3E5A-4763-AFE5-0715721D0976}">
      <formula1>$K$96:$K$101</formula1>
    </dataValidation>
    <dataValidation type="list" allowBlank="1" showInputMessage="1" showErrorMessage="1" sqref="B73:D76" xr:uid="{5E0261E5-D740-4E67-B614-DA27BEFD9C28}">
      <formula1>$E$96:$E$103</formula1>
    </dataValidation>
    <dataValidation type="list" allowBlank="1" showInputMessage="1" showErrorMessage="1" sqref="T60:U62" xr:uid="{439FBD43-5F20-4B84-BF81-420069285EFB}">
      <formula1>$K$105:$K$107</formula1>
    </dataValidation>
    <dataValidation type="date" operator="greaterThan" allowBlank="1" showInputMessage="1" showErrorMessage="1" sqref="E26 E50 E32 E38 E44" xr:uid="{4459E630-E029-4C37-AC69-25CF709FCFF3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6C20F-6379-4B22-9FA9-3E9413251247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 t="e">
        <f ca="1">VLOOKUP(U4,'LISTADO FAMILIAS'!A14:L33,3,FALSE)</f>
        <v>#N/A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29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 t="e">
        <f ca="1">VLOOKUP(U4,'LISTADO FAMILIAS'!A14:L33,4,FALSE)</f>
        <v>#N/A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22CB8F5D-1D89-4735-829C-E5D8A4288795}">
      <formula1>44105</formula1>
    </dataValidation>
    <dataValidation type="list" allowBlank="1" showInputMessage="1" showErrorMessage="1" sqref="T60:U62" xr:uid="{228D0D6E-EA77-482D-8EFD-6ED65A4C207A}">
      <formula1>$K$105:$K$107</formula1>
    </dataValidation>
    <dataValidation type="list" allowBlank="1" showInputMessage="1" showErrorMessage="1" sqref="B73:D76" xr:uid="{CCEE1E91-80F1-4A6E-8DE4-849727CF1B7D}">
      <formula1>$E$96:$E$103</formula1>
    </dataValidation>
    <dataValidation type="list" allowBlank="1" showInputMessage="1" showErrorMessage="1" sqref="L73:O76" xr:uid="{455426AB-36FB-4DC4-99C8-349291EB0CF3}">
      <formula1>$K$96:$K$101</formula1>
    </dataValidation>
    <dataValidation type="list" allowBlank="1" showInputMessage="1" showErrorMessage="1" sqref="D11:D20" xr:uid="{015062BF-A11C-41FF-9CBD-A47E4CC87D0E}">
      <formula1>$U$95:$U$108</formula1>
    </dataValidation>
    <dataValidation type="list" operator="greaterThan" allowBlank="1" showInputMessage="1" showErrorMessage="1" sqref="E54:E57" xr:uid="{BEFD698D-5390-401D-8DBE-24ED597C5D23}">
      <formula1>$B$105:$B$108</formula1>
    </dataValidation>
    <dataValidation type="list" allowBlank="1" showInputMessage="1" showErrorMessage="1" sqref="J54:L55" xr:uid="{EA0812E4-944A-449A-9C7F-3646F23FDDFF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BE75A-A905-4497-BDB8-375B422E2BFF}">
  <sheetPr>
    <tabColor rgb="FF7030A0"/>
    <pageSetUpPr fitToPage="1"/>
  </sheetPr>
  <dimension ref="A1:CB108"/>
  <sheetViews>
    <sheetView view="pageBreakPreview" topLeftCell="A61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2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 t="e">
        <f ca="1">VLOOKUP(U4,'LISTADO FAMILIAS'!A14:L33,3,FALSE)</f>
        <v>#N/A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30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 t="e">
        <f ca="1">VLOOKUP(U4,'LISTADO FAMILIAS'!A14:L33,4,FALSE)</f>
        <v>#N/A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A7132636-1927-4937-89B3-7207ADA12A79}">
      <formula1>$O$96</formula1>
    </dataValidation>
    <dataValidation type="list" operator="greaterThan" allowBlank="1" showInputMessage="1" showErrorMessage="1" sqref="E54:E57" xr:uid="{8ED72E4A-57D7-4230-8DA9-A625287A58FA}">
      <formula1>$B$105:$B$108</formula1>
    </dataValidation>
    <dataValidation type="list" allowBlank="1" showInputMessage="1" showErrorMessage="1" sqref="D11:D20" xr:uid="{BD3156CB-404A-4691-8897-8D8F7B1E1DBA}">
      <formula1>$U$95:$U$108</formula1>
    </dataValidation>
    <dataValidation type="list" allowBlank="1" showInputMessage="1" showErrorMessage="1" sqref="L73:O76" xr:uid="{9632A0D5-4A77-4D4C-BF21-C7D69CBB4A8F}">
      <formula1>$K$96:$K$101</formula1>
    </dataValidation>
    <dataValidation type="list" allowBlank="1" showInputMessage="1" showErrorMessage="1" sqref="B73:D76" xr:uid="{42B5EF23-6FBD-4020-8319-2E15996F323E}">
      <formula1>$E$96:$E$103</formula1>
    </dataValidation>
    <dataValidation type="list" allowBlank="1" showInputMessage="1" showErrorMessage="1" sqref="T60:U62" xr:uid="{E1C2B372-4501-4565-ACF2-BDEA813C0444}">
      <formula1>$K$105:$K$107</formula1>
    </dataValidation>
    <dataValidation type="date" operator="greaterThan" allowBlank="1" showInputMessage="1" showErrorMessage="1" sqref="E26 E50 E32 E38 E44" xr:uid="{BE787BC0-7D4D-4271-8D83-E90D964EE9B4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14999847407452621"/>
  </sheetPr>
  <dimension ref="A1:CQ35"/>
  <sheetViews>
    <sheetView topLeftCell="O1" zoomScale="60" zoomScaleNormal="60" workbookViewId="0">
      <selection activeCell="AH4" sqref="AH4"/>
    </sheetView>
  </sheetViews>
  <sheetFormatPr baseColWidth="10" defaultColWidth="11.5703125" defaultRowHeight="12.75" x14ac:dyDescent="0.25"/>
  <cols>
    <col min="1" max="1" width="13.42578125" style="311" customWidth="1"/>
    <col min="2" max="2" width="14.7109375" style="311" customWidth="1"/>
    <col min="3" max="3" width="16.140625" style="311" customWidth="1"/>
    <col min="4" max="4" width="18.42578125" style="311" customWidth="1"/>
    <col min="5" max="5" width="18" style="311" customWidth="1"/>
    <col min="6" max="6" width="11.5703125" style="311"/>
    <col min="7" max="7" width="16.42578125" style="311" customWidth="1"/>
    <col min="8" max="8" width="15.140625" style="311" customWidth="1"/>
    <col min="9" max="14" width="11.5703125" style="311"/>
    <col min="15" max="15" width="15.42578125" style="311" customWidth="1"/>
    <col min="16" max="16" width="13.7109375" style="311" customWidth="1"/>
    <col min="17" max="19" width="11.5703125" style="311"/>
    <col min="20" max="20" width="13.5703125" style="311" bestFit="1" customWidth="1"/>
    <col min="21" max="23" width="11.5703125" style="311"/>
    <col min="24" max="24" width="13.5703125" style="311" bestFit="1" customWidth="1"/>
    <col min="25" max="33" width="11.5703125" style="311"/>
    <col min="34" max="34" width="13.42578125" style="311" customWidth="1"/>
    <col min="35" max="38" width="11.5703125" style="311"/>
    <col min="39" max="39" width="8.42578125" style="311" customWidth="1"/>
    <col min="40" max="40" width="10.140625" style="311" customWidth="1"/>
    <col min="41" max="41" width="8.42578125" style="311" customWidth="1"/>
    <col min="42" max="42" width="8.85546875" style="311" customWidth="1"/>
    <col min="43" max="43" width="9" style="311" customWidth="1"/>
    <col min="44" max="44" width="10.7109375" style="311" customWidth="1"/>
    <col min="45" max="45" width="9.42578125" style="311" customWidth="1"/>
    <col min="46" max="46" width="8.140625" style="311" customWidth="1"/>
    <col min="47" max="47" width="8.7109375" style="311" customWidth="1"/>
    <col min="48" max="48" width="10" style="311" customWidth="1"/>
    <col min="49" max="49" width="9.5703125" style="311" customWidth="1"/>
    <col min="50" max="50" width="10.140625" style="311" customWidth="1"/>
    <col min="51" max="51" width="17.5703125" style="311" customWidth="1"/>
    <col min="52" max="54" width="11.5703125" style="311"/>
    <col min="55" max="55" width="14.5703125" style="311" customWidth="1"/>
    <col min="56" max="56" width="13.28515625" style="311" customWidth="1"/>
    <col min="57" max="61" width="11.5703125" style="311"/>
    <col min="62" max="62" width="13.42578125" style="311" customWidth="1"/>
    <col min="63" max="87" width="11.5703125" style="311"/>
    <col min="88" max="88" width="24" style="311" customWidth="1"/>
    <col min="89" max="89" width="16.28515625" style="311" customWidth="1"/>
    <col min="90" max="90" width="36.42578125" style="311" customWidth="1"/>
    <col min="91" max="91" width="24" style="311" customWidth="1"/>
    <col min="92" max="16384" width="11.5703125" style="311"/>
  </cols>
  <sheetData>
    <row r="1" spans="1:95" ht="47.45" customHeight="1" thickBot="1" x14ac:dyDescent="0.3">
      <c r="A1" s="805" t="s">
        <v>341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R1" s="806"/>
      <c r="S1" s="806"/>
      <c r="T1" s="806"/>
      <c r="U1" s="806"/>
      <c r="V1" s="806"/>
      <c r="W1" s="806"/>
      <c r="X1" s="806"/>
      <c r="Y1" s="806"/>
      <c r="Z1" s="806"/>
      <c r="AA1" s="806"/>
      <c r="AB1" s="806"/>
      <c r="AC1" s="806"/>
      <c r="AD1" s="806"/>
      <c r="AE1" s="806"/>
      <c r="AF1" s="806"/>
      <c r="AG1" s="806"/>
      <c r="AH1" s="806"/>
      <c r="AI1" s="806"/>
      <c r="AJ1" s="806"/>
      <c r="AK1" s="806"/>
      <c r="AL1" s="806"/>
      <c r="AM1" s="806"/>
      <c r="AN1" s="806"/>
      <c r="AO1" s="806"/>
      <c r="AP1" s="806"/>
      <c r="AQ1" s="806"/>
      <c r="AR1" s="806"/>
      <c r="AS1" s="806"/>
      <c r="AT1" s="807"/>
      <c r="AU1" s="811" t="s">
        <v>37</v>
      </c>
      <c r="AV1" s="812"/>
      <c r="AW1" s="812"/>
      <c r="AX1" s="813"/>
      <c r="AY1" s="333"/>
      <c r="BA1" s="804" t="s">
        <v>342</v>
      </c>
      <c r="BB1" s="804"/>
      <c r="BC1" s="804"/>
      <c r="BD1" s="804"/>
      <c r="BE1" s="804"/>
      <c r="BF1" s="804"/>
      <c r="BG1" s="804"/>
      <c r="BH1" s="804"/>
      <c r="BI1" s="804"/>
      <c r="BJ1" s="804"/>
      <c r="BK1" s="804"/>
      <c r="BL1" s="804"/>
      <c r="BM1" s="804"/>
      <c r="BN1" s="804"/>
      <c r="BO1" s="804"/>
      <c r="BP1" s="804"/>
      <c r="BQ1" s="804"/>
      <c r="BR1" s="804"/>
      <c r="BS1" s="804"/>
      <c r="BT1" s="804"/>
      <c r="BU1" s="804"/>
      <c r="BV1" s="804"/>
      <c r="BW1" s="804"/>
      <c r="BX1" s="804"/>
      <c r="BY1" s="804"/>
      <c r="BZ1" s="804"/>
      <c r="CA1" s="804"/>
      <c r="CB1" s="804"/>
      <c r="CC1" s="804"/>
      <c r="CD1" s="804"/>
      <c r="CE1" s="804"/>
      <c r="CF1" s="804"/>
      <c r="CG1" s="804"/>
      <c r="CH1" s="804"/>
      <c r="CI1" s="804"/>
      <c r="CJ1" s="804"/>
      <c r="CK1" s="804"/>
      <c r="CL1" s="804"/>
      <c r="CM1" s="804"/>
    </row>
    <row r="2" spans="1:95" s="366" customFormat="1" ht="31.15" customHeight="1" x14ac:dyDescent="0.25">
      <c r="B2" s="810" t="s">
        <v>343</v>
      </c>
      <c r="C2" s="810"/>
      <c r="D2" s="810"/>
      <c r="E2" s="810"/>
      <c r="F2" s="810"/>
      <c r="G2" s="810"/>
      <c r="H2" s="810"/>
      <c r="I2" s="808" t="s">
        <v>344</v>
      </c>
      <c r="J2" s="808"/>
      <c r="K2" s="808"/>
      <c r="L2" s="808"/>
      <c r="M2" s="808"/>
      <c r="N2" s="808"/>
      <c r="O2" s="808"/>
      <c r="P2" s="808"/>
      <c r="Q2" s="808"/>
      <c r="R2" s="808"/>
      <c r="S2" s="808"/>
      <c r="T2" s="808"/>
      <c r="U2" s="808"/>
      <c r="V2" s="808"/>
      <c r="W2" s="808"/>
      <c r="X2" s="808"/>
      <c r="Y2" s="808"/>
      <c r="Z2" s="808"/>
      <c r="AA2" s="808"/>
      <c r="AB2" s="808"/>
      <c r="AC2" s="808"/>
      <c r="AD2" s="808"/>
      <c r="AE2" s="808"/>
      <c r="AF2" s="808"/>
      <c r="AG2" s="808"/>
      <c r="AH2" s="808"/>
      <c r="AI2" s="808"/>
      <c r="AJ2" s="808"/>
      <c r="AK2" s="808"/>
      <c r="AL2" s="808"/>
      <c r="AM2" s="808"/>
      <c r="AN2" s="808"/>
      <c r="AO2" s="808"/>
      <c r="AP2" s="808"/>
      <c r="AQ2" s="808"/>
      <c r="AR2" s="808"/>
      <c r="AS2" s="808"/>
      <c r="AT2" s="808"/>
      <c r="AU2" s="809"/>
      <c r="AV2" s="814" t="s">
        <v>345</v>
      </c>
      <c r="AW2" s="815"/>
      <c r="AX2" s="816"/>
      <c r="AY2" s="800" t="s">
        <v>257</v>
      </c>
      <c r="BA2" s="802" t="s">
        <v>345</v>
      </c>
      <c r="BB2" s="803"/>
      <c r="BC2" s="803"/>
      <c r="BD2" s="803"/>
      <c r="BE2" s="803"/>
      <c r="BF2" s="803"/>
      <c r="BG2" s="803"/>
      <c r="BH2" s="803"/>
      <c r="BI2" s="803"/>
      <c r="BJ2" s="803"/>
      <c r="BK2" s="803"/>
      <c r="BL2" s="803"/>
      <c r="BM2" s="803"/>
      <c r="BN2" s="803"/>
      <c r="BO2" s="803"/>
      <c r="BP2" s="803"/>
      <c r="BQ2" s="803"/>
      <c r="BR2" s="803"/>
      <c r="BS2" s="803"/>
      <c r="BT2" s="803"/>
      <c r="BU2" s="803"/>
      <c r="BV2" s="803"/>
      <c r="BW2" s="803"/>
      <c r="BX2" s="803"/>
      <c r="BY2" s="803"/>
      <c r="BZ2" s="803"/>
      <c r="CA2" s="803"/>
      <c r="CB2" s="803"/>
      <c r="CC2" s="803"/>
      <c r="CD2" s="803"/>
      <c r="CE2" s="803"/>
      <c r="CF2" s="803"/>
      <c r="CG2" s="803"/>
      <c r="CH2" s="803"/>
      <c r="CI2" s="803"/>
      <c r="CJ2" s="803"/>
      <c r="CK2" s="803"/>
      <c r="CL2" s="803"/>
      <c r="CM2" s="803"/>
    </row>
    <row r="3" spans="1:95" s="312" customFormat="1" ht="55.9" customHeight="1" x14ac:dyDescent="0.25">
      <c r="B3" s="794" t="s">
        <v>346</v>
      </c>
      <c r="C3" s="794"/>
      <c r="D3" s="794"/>
      <c r="E3" s="794"/>
      <c r="F3" s="795" t="s">
        <v>347</v>
      </c>
      <c r="G3" s="796"/>
      <c r="H3" s="797"/>
      <c r="I3" s="795" t="s">
        <v>39</v>
      </c>
      <c r="J3" s="818"/>
      <c r="K3" s="818"/>
      <c r="L3" s="818"/>
      <c r="M3" s="819"/>
      <c r="N3" s="522" t="s">
        <v>152</v>
      </c>
      <c r="O3" s="522"/>
      <c r="P3" s="522"/>
      <c r="Q3" s="522"/>
      <c r="R3" s="522" t="s">
        <v>348</v>
      </c>
      <c r="S3" s="522"/>
      <c r="T3" s="522"/>
      <c r="U3" s="522"/>
      <c r="V3" s="798" t="s">
        <v>280</v>
      </c>
      <c r="W3" s="522"/>
      <c r="X3" s="522"/>
      <c r="Y3" s="522"/>
      <c r="Z3" s="522"/>
      <c r="AA3" s="522"/>
      <c r="AB3" s="522"/>
      <c r="AC3" s="522"/>
      <c r="AD3" s="522"/>
      <c r="AE3" s="522"/>
      <c r="AF3" s="522"/>
      <c r="AG3" s="799"/>
      <c r="AH3" s="798" t="s">
        <v>248</v>
      </c>
      <c r="AI3" s="522"/>
      <c r="AJ3" s="522"/>
      <c r="AK3" s="522"/>
      <c r="AL3" s="522"/>
      <c r="AM3" s="522"/>
      <c r="AN3" s="522"/>
      <c r="AO3" s="522" t="s">
        <v>250</v>
      </c>
      <c r="AP3" s="522"/>
      <c r="AQ3" s="522"/>
      <c r="AR3" s="522"/>
      <c r="AS3" s="522"/>
      <c r="AT3" s="522"/>
      <c r="AU3" s="529"/>
      <c r="AV3" s="817" t="s">
        <v>349</v>
      </c>
      <c r="AW3" s="817"/>
      <c r="AX3" s="817"/>
      <c r="AY3" s="801"/>
      <c r="BA3" s="530" t="s">
        <v>350</v>
      </c>
      <c r="BB3" s="530"/>
      <c r="BC3" s="530"/>
      <c r="BD3" s="530"/>
      <c r="BE3" s="531"/>
      <c r="BF3" s="522" t="s">
        <v>348</v>
      </c>
      <c r="BG3" s="522"/>
      <c r="BH3" s="522"/>
      <c r="BI3" s="522"/>
      <c r="BJ3" s="820" t="s">
        <v>351</v>
      </c>
      <c r="BK3" s="820"/>
      <c r="BL3" s="820"/>
      <c r="BM3" s="820"/>
      <c r="BN3" s="820"/>
      <c r="BO3" s="820"/>
      <c r="BP3" s="820"/>
      <c r="BQ3" s="820"/>
      <c r="BR3" s="820"/>
      <c r="BS3" s="820"/>
      <c r="BT3" s="820"/>
      <c r="BU3" s="820"/>
      <c r="BV3" s="522" t="s">
        <v>352</v>
      </c>
      <c r="BW3" s="522"/>
      <c r="BX3" s="522"/>
      <c r="BY3" s="522"/>
      <c r="BZ3" s="522"/>
      <c r="CA3" s="522"/>
      <c r="CB3" s="522"/>
      <c r="CC3" s="522"/>
      <c r="CD3" s="522" t="s">
        <v>353</v>
      </c>
      <c r="CE3" s="522"/>
      <c r="CF3" s="522"/>
      <c r="CG3" s="522"/>
      <c r="CH3" s="522"/>
      <c r="CI3" s="522"/>
      <c r="CJ3" s="370" t="s">
        <v>190</v>
      </c>
      <c r="CK3" s="370" t="s">
        <v>191</v>
      </c>
      <c r="CL3" s="370" t="s">
        <v>192</v>
      </c>
      <c r="CM3" s="370" t="s">
        <v>193</v>
      </c>
    </row>
    <row r="4" spans="1:95" s="347" customFormat="1" ht="75" x14ac:dyDescent="0.25">
      <c r="A4" s="334" t="s">
        <v>155</v>
      </c>
      <c r="B4" s="335" t="s">
        <v>106</v>
      </c>
      <c r="C4" s="336" t="s">
        <v>107</v>
      </c>
      <c r="D4" s="336" t="s">
        <v>108</v>
      </c>
      <c r="E4" s="337" t="s">
        <v>109</v>
      </c>
      <c r="F4" s="338" t="s">
        <v>354</v>
      </c>
      <c r="G4" s="335" t="s">
        <v>111</v>
      </c>
      <c r="H4" s="337" t="s">
        <v>112</v>
      </c>
      <c r="I4" s="339" t="s">
        <v>113</v>
      </c>
      <c r="J4" s="339" t="s">
        <v>114</v>
      </c>
      <c r="K4" s="339" t="s">
        <v>115</v>
      </c>
      <c r="L4" s="339" t="s">
        <v>355</v>
      </c>
      <c r="M4" s="339" t="s">
        <v>253</v>
      </c>
      <c r="N4" s="340" t="s">
        <v>47</v>
      </c>
      <c r="O4" s="341" t="s">
        <v>50</v>
      </c>
      <c r="P4" s="341" t="s">
        <v>116</v>
      </c>
      <c r="Q4" s="342" t="s">
        <v>117</v>
      </c>
      <c r="R4" s="248" t="s">
        <v>118</v>
      </c>
      <c r="S4" s="249" t="s">
        <v>72</v>
      </c>
      <c r="T4" s="247" t="s">
        <v>75</v>
      </c>
      <c r="U4" s="343" t="s">
        <v>78</v>
      </c>
      <c r="V4" s="344" t="s">
        <v>356</v>
      </c>
      <c r="W4" s="339" t="s">
        <v>166</v>
      </c>
      <c r="X4" s="339" t="s">
        <v>167</v>
      </c>
      <c r="Y4" s="339" t="s">
        <v>168</v>
      </c>
      <c r="Z4" s="339" t="s">
        <v>357</v>
      </c>
      <c r="AA4" s="339" t="s">
        <v>358</v>
      </c>
      <c r="AB4" s="339" t="s">
        <v>359</v>
      </c>
      <c r="AC4" s="339" t="s">
        <v>172</v>
      </c>
      <c r="AD4" s="339" t="s">
        <v>360</v>
      </c>
      <c r="AE4" s="339" t="s">
        <v>361</v>
      </c>
      <c r="AF4" s="339" t="s">
        <v>362</v>
      </c>
      <c r="AG4" s="345" t="s">
        <v>363</v>
      </c>
      <c r="AH4" s="344" t="s">
        <v>177</v>
      </c>
      <c r="AI4" s="339" t="s">
        <v>178</v>
      </c>
      <c r="AJ4" s="339" t="s">
        <v>179</v>
      </c>
      <c r="AK4" s="339" t="s">
        <v>364</v>
      </c>
      <c r="AL4" s="339" t="s">
        <v>181</v>
      </c>
      <c r="AM4" s="339" t="s">
        <v>365</v>
      </c>
      <c r="AN4" s="339" t="s">
        <v>183</v>
      </c>
      <c r="AO4" s="339" t="s">
        <v>54</v>
      </c>
      <c r="AP4" s="339" t="s">
        <v>366</v>
      </c>
      <c r="AQ4" s="339" t="s">
        <v>367</v>
      </c>
      <c r="AR4" s="339" t="s">
        <v>368</v>
      </c>
      <c r="AS4" s="339" t="s">
        <v>188</v>
      </c>
      <c r="AT4" s="339" t="s">
        <v>369</v>
      </c>
      <c r="AU4" s="346" t="s">
        <v>54</v>
      </c>
      <c r="AV4" s="339" t="s">
        <v>370</v>
      </c>
      <c r="AW4" s="339" t="s">
        <v>371</v>
      </c>
      <c r="AX4" s="339" t="s">
        <v>372</v>
      </c>
      <c r="AY4" s="339" t="s">
        <v>313</v>
      </c>
      <c r="BA4" s="348" t="s">
        <v>64</v>
      </c>
      <c r="BB4" s="349" t="s">
        <v>89</v>
      </c>
      <c r="BC4" s="348" t="s">
        <v>373</v>
      </c>
      <c r="BD4" s="349" t="s">
        <v>91</v>
      </c>
      <c r="BE4" s="339" t="s">
        <v>92</v>
      </c>
      <c r="BF4" s="248" t="s">
        <v>118</v>
      </c>
      <c r="BG4" s="249" t="s">
        <v>72</v>
      </c>
      <c r="BH4" s="247" t="s">
        <v>75</v>
      </c>
      <c r="BI4" s="343" t="s">
        <v>78</v>
      </c>
      <c r="BJ4" s="348" t="s">
        <v>165</v>
      </c>
      <c r="BK4" s="348" t="s">
        <v>166</v>
      </c>
      <c r="BL4" s="348" t="s">
        <v>167</v>
      </c>
      <c r="BM4" s="348" t="s">
        <v>168</v>
      </c>
      <c r="BN4" s="348" t="s">
        <v>169</v>
      </c>
      <c r="BO4" s="348" t="s">
        <v>170</v>
      </c>
      <c r="BP4" s="348" t="s">
        <v>171</v>
      </c>
      <c r="BQ4" s="348" t="s">
        <v>172</v>
      </c>
      <c r="BR4" s="348" t="s">
        <v>173</v>
      </c>
      <c r="BS4" s="348" t="s">
        <v>174</v>
      </c>
      <c r="BT4" s="348" t="s">
        <v>175</v>
      </c>
      <c r="BU4" s="349" t="s">
        <v>176</v>
      </c>
      <c r="BV4" s="339" t="s">
        <v>177</v>
      </c>
      <c r="BW4" s="348" t="s">
        <v>178</v>
      </c>
      <c r="BX4" s="348" t="s">
        <v>179</v>
      </c>
      <c r="BY4" s="348" t="s">
        <v>180</v>
      </c>
      <c r="BZ4" s="348" t="s">
        <v>181</v>
      </c>
      <c r="CA4" s="348" t="s">
        <v>182</v>
      </c>
      <c r="CB4" s="348" t="s">
        <v>183</v>
      </c>
      <c r="CC4" s="349" t="s">
        <v>184</v>
      </c>
      <c r="CD4" s="348" t="s">
        <v>185</v>
      </c>
      <c r="CE4" s="348" t="s">
        <v>186</v>
      </c>
      <c r="CF4" s="348" t="s">
        <v>187</v>
      </c>
      <c r="CG4" s="339" t="s">
        <v>188</v>
      </c>
      <c r="CH4" s="339" t="s">
        <v>189</v>
      </c>
      <c r="CI4" s="348" t="s">
        <v>184</v>
      </c>
      <c r="CJ4" s="348" t="s">
        <v>242</v>
      </c>
      <c r="CK4" s="348" t="s">
        <v>243</v>
      </c>
      <c r="CL4" s="348" t="s">
        <v>244</v>
      </c>
      <c r="CM4" s="348" t="s">
        <v>245</v>
      </c>
    </row>
    <row r="5" spans="1:95" ht="15" x14ac:dyDescent="0.25">
      <c r="A5" s="306">
        <v>1</v>
      </c>
      <c r="B5" s="307">
        <f>'AF(1)'!AE$2</f>
        <v>0</v>
      </c>
      <c r="C5" s="307">
        <f>'AF(1)'!AF2</f>
        <v>0</v>
      </c>
      <c r="D5" s="307">
        <f>'AF(1)'!AG2</f>
        <v>0</v>
      </c>
      <c r="E5" s="307">
        <f>'AF(1)'!AH2</f>
        <v>0</v>
      </c>
      <c r="F5" s="307">
        <f>'AF(1)'!AI2</f>
        <v>0</v>
      </c>
      <c r="G5" s="307">
        <f>'AF(1)'!AJ2</f>
        <v>0</v>
      </c>
      <c r="H5" s="307">
        <f>'AF(1)'!AK2</f>
        <v>0</v>
      </c>
      <c r="I5" s="307">
        <f ca="1">'AF(1)'!AL2</f>
        <v>0</v>
      </c>
      <c r="J5" s="307">
        <f ca="1">'AF(1)'!AM2</f>
        <v>0</v>
      </c>
      <c r="K5" s="307">
        <f ca="1">'AF(1)'!AN2</f>
        <v>0</v>
      </c>
      <c r="L5" s="308" t="str">
        <f ca="1">'AF(1)'!AO2</f>
        <v>0,0,0,0,0,0</v>
      </c>
      <c r="M5" s="309">
        <f>'AF(1)'!AP2</f>
        <v>0</v>
      </c>
      <c r="N5" s="307">
        <f ca="1">'AF(1)'!AQ2</f>
        <v>0</v>
      </c>
      <c r="O5" s="307">
        <f ca="1">'AF(1)'!AR2</f>
        <v>0</v>
      </c>
      <c r="P5" s="307">
        <f ca="1">'AF(1)'!AS2</f>
        <v>0</v>
      </c>
      <c r="Q5" s="307">
        <f ca="1">'AF(1)'!AT2</f>
        <v>0</v>
      </c>
      <c r="R5" s="307">
        <f ca="1">'AF(1)'!AU2</f>
        <v>0</v>
      </c>
      <c r="S5" s="307">
        <f ca="1">'AF(1)'!AV2</f>
        <v>0</v>
      </c>
      <c r="T5" s="307">
        <f ca="1">'AF(1)'!AW2</f>
        <v>0</v>
      </c>
      <c r="U5" s="307">
        <f ca="1">'AF(1)'!AX2</f>
        <v>0</v>
      </c>
      <c r="V5" s="307">
        <f ca="1">'AF(1)'!AY2</f>
        <v>0</v>
      </c>
      <c r="W5" s="307">
        <f ca="1">'AF(1)'!AZ2</f>
        <v>0</v>
      </c>
      <c r="X5" s="307">
        <f ca="1">'AF(1)'!BA2</f>
        <v>0</v>
      </c>
      <c r="Y5" s="307">
        <f ca="1">'AF(1)'!BB2</f>
        <v>0</v>
      </c>
      <c r="Z5" s="307">
        <f ca="1">'AF(1)'!BC2</f>
        <v>0</v>
      </c>
      <c r="AA5" s="307">
        <f ca="1">'AF(1)'!BD2</f>
        <v>0</v>
      </c>
      <c r="AB5" s="307">
        <f ca="1">'AF(1)'!BE2</f>
        <v>0</v>
      </c>
      <c r="AC5" s="307">
        <f ca="1">'AF(1)'!BF2</f>
        <v>0</v>
      </c>
      <c r="AD5" s="307">
        <f ca="1">'AF(1)'!BG2</f>
        <v>0</v>
      </c>
      <c r="AE5" s="307">
        <f ca="1">'AF(1)'!BH2</f>
        <v>0</v>
      </c>
      <c r="AF5" s="307">
        <f ca="1">'AF(1)'!BI2</f>
        <v>0</v>
      </c>
      <c r="AG5" s="307">
        <f ca="1">'AF(1)'!BJ2</f>
        <v>0</v>
      </c>
      <c r="AH5" s="307">
        <f>'AF(1)'!BK2</f>
        <v>0</v>
      </c>
      <c r="AI5" s="307">
        <f>'AF(1)'!BL2</f>
        <v>0</v>
      </c>
      <c r="AJ5" s="307">
        <f>'AF(1)'!BM2</f>
        <v>0</v>
      </c>
      <c r="AK5" s="307">
        <f>'AF(1)'!BN2</f>
        <v>0</v>
      </c>
      <c r="AL5" s="307">
        <f>'AF(1)'!BO2</f>
        <v>0</v>
      </c>
      <c r="AM5" s="307">
        <f>'AF(1)'!BP2</f>
        <v>0</v>
      </c>
      <c r="AN5" s="307">
        <f>'AF(1)'!BQ2</f>
        <v>0</v>
      </c>
      <c r="AO5" s="307">
        <f>'AF(1)'!BR2</f>
        <v>0</v>
      </c>
      <c r="AP5" s="307">
        <f>'AF(1)'!BS2</f>
        <v>0</v>
      </c>
      <c r="AQ5" s="307">
        <f>'AF(1)'!BT2</f>
        <v>0</v>
      </c>
      <c r="AR5" s="307">
        <f>'AF(1)'!BU2</f>
        <v>0</v>
      </c>
      <c r="AS5" s="307">
        <f>'AF(1)'!BV2</f>
        <v>0</v>
      </c>
      <c r="AT5" s="307">
        <f>'AF(1)'!BW2</f>
        <v>0</v>
      </c>
      <c r="AU5" s="307">
        <f>'AF(1)'!BX2</f>
        <v>0</v>
      </c>
      <c r="AV5" s="310">
        <f>'AF(1)'!BY2</f>
        <v>0</v>
      </c>
      <c r="AW5" s="310">
        <f>'AF(1)'!BZ2</f>
        <v>0</v>
      </c>
      <c r="AX5" s="310">
        <f>'AF(1)'!CA2</f>
        <v>0</v>
      </c>
      <c r="AY5" s="310">
        <f>'AF(1)'!CB2</f>
        <v>0</v>
      </c>
      <c r="BA5" s="307" t="str">
        <f>AG!X11</f>
        <v>AG1</v>
      </c>
      <c r="BB5" s="307">
        <f>AG!Y11</f>
        <v>0</v>
      </c>
      <c r="BC5" s="307">
        <f>AG!Z11</f>
        <v>0</v>
      </c>
      <c r="BD5" s="307">
        <f>AG!AA11</f>
        <v>0</v>
      </c>
      <c r="BE5" s="350" t="str">
        <f>AG!AB11</f>
        <v>-</v>
      </c>
      <c r="BF5" s="307">
        <f>AG!AC11</f>
        <v>0</v>
      </c>
      <c r="BG5" s="307">
        <f>AG!AD11</f>
        <v>0</v>
      </c>
      <c r="BH5" s="307">
        <f>AG!AE11</f>
        <v>0</v>
      </c>
      <c r="BI5" s="307">
        <f>AG!AF11</f>
        <v>0</v>
      </c>
      <c r="BJ5" s="307">
        <f>AG!AH2</f>
        <v>1</v>
      </c>
      <c r="BK5" s="307">
        <f>AG!AI2</f>
        <v>0</v>
      </c>
      <c r="BL5" s="307">
        <f>AG!AJ2</f>
        <v>1</v>
      </c>
      <c r="BM5" s="307">
        <f>AG!AK2</f>
        <v>0</v>
      </c>
      <c r="BN5" s="307">
        <f>AG!AL2</f>
        <v>0</v>
      </c>
      <c r="BO5" s="307">
        <f>AG!AM2</f>
        <v>0</v>
      </c>
      <c r="BP5" s="307">
        <f>AG!AN2</f>
        <v>0</v>
      </c>
      <c r="BQ5" s="307">
        <f>AG!AO2</f>
        <v>0</v>
      </c>
      <c r="BR5" s="307">
        <f>AG!AP2</f>
        <v>1</v>
      </c>
      <c r="BS5" s="307">
        <f>AG!AQ2</f>
        <v>0</v>
      </c>
      <c r="BT5" s="307">
        <f>AG!AR2</f>
        <v>0</v>
      </c>
      <c r="BU5" s="307">
        <f>AG!AS2</f>
        <v>0</v>
      </c>
      <c r="BV5" s="307">
        <f>AG!AT2</f>
        <v>0</v>
      </c>
      <c r="BW5" s="307">
        <f>AG!AU2</f>
        <v>0</v>
      </c>
      <c r="BX5" s="307">
        <f>AG!AV2</f>
        <v>0</v>
      </c>
      <c r="BY5" s="307">
        <f>AG!AW2</f>
        <v>0</v>
      </c>
      <c r="BZ5" s="307">
        <f>AG!AX2</f>
        <v>0</v>
      </c>
      <c r="CA5" s="307">
        <f>AG!AY2</f>
        <v>0</v>
      </c>
      <c r="CB5" s="307">
        <f>AG!AZ2</f>
        <v>0</v>
      </c>
      <c r="CC5" s="307">
        <f>AG!BA2</f>
        <v>0</v>
      </c>
      <c r="CD5" s="307">
        <f>AG!BB2</f>
        <v>0</v>
      </c>
      <c r="CE5" s="307">
        <f>AG!BC2</f>
        <v>0</v>
      </c>
      <c r="CF5" s="307">
        <f>AG!BD2</f>
        <v>0</v>
      </c>
      <c r="CG5" s="307">
        <f>AG!BE2</f>
        <v>0</v>
      </c>
      <c r="CH5" s="307">
        <f>AG!BF2</f>
        <v>0</v>
      </c>
      <c r="CI5" s="307">
        <f>AG!BG2</f>
        <v>0</v>
      </c>
      <c r="CJ5" s="307">
        <f>AG!BH2</f>
        <v>0</v>
      </c>
      <c r="CK5" s="307">
        <f>AG!BI2</f>
        <v>0</v>
      </c>
      <c r="CL5" s="307">
        <f>AG!BJ2</f>
        <v>0</v>
      </c>
      <c r="CM5" s="307">
        <f>AG!BK2</f>
        <v>0</v>
      </c>
    </row>
    <row r="6" spans="1:95" ht="15" x14ac:dyDescent="0.25">
      <c r="A6" s="306">
        <v>2</v>
      </c>
      <c r="B6" s="308">
        <f>'AF(2)'!AE$2</f>
        <v>0</v>
      </c>
      <c r="C6" s="308">
        <f>'AF(2)'!AF$2</f>
        <v>3</v>
      </c>
      <c r="D6" s="308">
        <f>'AF(2)'!AG$2</f>
        <v>0</v>
      </c>
      <c r="E6" s="308">
        <f>'AF(2)'!AH$2</f>
        <v>0</v>
      </c>
      <c r="F6" s="308">
        <f>'AF(2)'!AI$2</f>
        <v>1</v>
      </c>
      <c r="G6" s="308">
        <f>'AF(2)'!AJ$2</f>
        <v>0</v>
      </c>
      <c r="H6" s="308">
        <f>'AF(2)'!AK$2</f>
        <v>1</v>
      </c>
      <c r="I6" s="308">
        <f ca="1">'AF(2)'!AL$2</f>
        <v>0</v>
      </c>
      <c r="J6" s="308">
        <f ca="1">'AF(2)'!AM$2</f>
        <v>0</v>
      </c>
      <c r="K6" s="308">
        <f ca="1">'AF(2)'!AN$2</f>
        <v>0</v>
      </c>
      <c r="L6" s="308" t="str">
        <f ca="1">'AF(2)'!AO$2</f>
        <v>0,0,0,0,0,0</v>
      </c>
      <c r="M6" s="309">
        <f>'AF(2)'!AP$2</f>
        <v>0</v>
      </c>
      <c r="N6" s="308">
        <f ca="1">'AF(2)'!AQ$2</f>
        <v>0</v>
      </c>
      <c r="O6" s="308">
        <f ca="1">'AF(2)'!AR$2</f>
        <v>0</v>
      </c>
      <c r="P6" s="308">
        <f ca="1">'AF(2)'!AS$2</f>
        <v>0</v>
      </c>
      <c r="Q6" s="308">
        <f ca="1">'AF(2)'!AT$2</f>
        <v>0</v>
      </c>
      <c r="R6" s="308">
        <f ca="1">'AF(2)'!AU$2</f>
        <v>0</v>
      </c>
      <c r="S6" s="308">
        <f ca="1">'AF(2)'!AV$2</f>
        <v>0</v>
      </c>
      <c r="T6" s="308">
        <f ca="1">'AF(2)'!AW$2</f>
        <v>0</v>
      </c>
      <c r="U6" s="308">
        <f ca="1">'AF(2)'!AX$2</f>
        <v>0</v>
      </c>
      <c r="V6" s="308">
        <f ca="1">'AF(2)'!AY$2</f>
        <v>0</v>
      </c>
      <c r="W6" s="308">
        <f ca="1">'AF(2)'!AZ$2</f>
        <v>0</v>
      </c>
      <c r="X6" s="308">
        <f ca="1">'AF(2)'!BA$2</f>
        <v>0</v>
      </c>
      <c r="Y6" s="308">
        <f ca="1">'AF(2)'!BB$2</f>
        <v>0</v>
      </c>
      <c r="Z6" s="308">
        <f ca="1">'AF(2)'!BC$2</f>
        <v>0</v>
      </c>
      <c r="AA6" s="308">
        <f ca="1">'AF(2)'!BD$2</f>
        <v>0</v>
      </c>
      <c r="AB6" s="308">
        <f ca="1">'AF(2)'!BE$2</f>
        <v>0</v>
      </c>
      <c r="AC6" s="308">
        <f ca="1">'AF(2)'!BF$2</f>
        <v>0</v>
      </c>
      <c r="AD6" s="308">
        <f ca="1">'AF(2)'!BG$2</f>
        <v>0</v>
      </c>
      <c r="AE6" s="308">
        <f ca="1">'AF(2)'!BH$2</f>
        <v>0</v>
      </c>
      <c r="AF6" s="308">
        <f ca="1">'AF(2)'!BI$2</f>
        <v>0</v>
      </c>
      <c r="AG6" s="308">
        <f ca="1">'AF(2)'!BJ$2</f>
        <v>0</v>
      </c>
      <c r="AH6" s="308">
        <f>'AF(2)'!BK$2</f>
        <v>0</v>
      </c>
      <c r="AI6" s="308">
        <f>'AF(2)'!BL$2</f>
        <v>0</v>
      </c>
      <c r="AJ6" s="308">
        <f>'AF(2)'!BM$2</f>
        <v>0</v>
      </c>
      <c r="AK6" s="308">
        <f>'AF(2)'!BN$2</f>
        <v>0</v>
      </c>
      <c r="AL6" s="308">
        <f>'AF(2)'!BO$2</f>
        <v>0</v>
      </c>
      <c r="AM6" s="308">
        <f>'AF(2)'!BP$2</f>
        <v>0</v>
      </c>
      <c r="AN6" s="308">
        <f>'AF(2)'!BQ$2</f>
        <v>0</v>
      </c>
      <c r="AO6" s="308">
        <f>'AF(2)'!BR$2</f>
        <v>0</v>
      </c>
      <c r="AP6" s="308">
        <f>'AF(2)'!BS$2</f>
        <v>0</v>
      </c>
      <c r="AQ6" s="308">
        <f>'AF(2)'!BT$2</f>
        <v>0</v>
      </c>
      <c r="AR6" s="308">
        <f>'AF(2)'!BU$2</f>
        <v>0</v>
      </c>
      <c r="AS6" s="308">
        <f>'AF(2)'!BV$2</f>
        <v>0</v>
      </c>
      <c r="AT6" s="308">
        <f>'AF(2)'!BW$2</f>
        <v>0</v>
      </c>
      <c r="AU6" s="308">
        <f>'AF(2)'!BX$2</f>
        <v>0</v>
      </c>
      <c r="AV6" s="308">
        <f>'AF(2)'!BY$2</f>
        <v>0</v>
      </c>
      <c r="AW6" s="308">
        <f>'AF(2)'!BZ$2</f>
        <v>0</v>
      </c>
      <c r="AX6" s="308">
        <f>'AF(2)'!CA$2</f>
        <v>0</v>
      </c>
      <c r="AY6" s="308">
        <f>'AF(2)'!CB$2</f>
        <v>0</v>
      </c>
      <c r="BA6" s="307" t="str">
        <f>AG!X12</f>
        <v>AG2</v>
      </c>
      <c r="BB6" s="307">
        <f>AG!Y12</f>
        <v>0</v>
      </c>
      <c r="BC6" s="307">
        <f>AG!Z12</f>
        <v>0</v>
      </c>
      <c r="BD6" s="307">
        <f>AG!AA12</f>
        <v>0</v>
      </c>
      <c r="BE6" s="350" t="str">
        <f>AG!AB12</f>
        <v>-</v>
      </c>
      <c r="BF6" s="307">
        <f>AG!AC12</f>
        <v>0</v>
      </c>
      <c r="BG6" s="307">
        <f>AG!AD12</f>
        <v>0</v>
      </c>
      <c r="BH6" s="307">
        <f>AG!AE12</f>
        <v>0</v>
      </c>
      <c r="BI6" s="307">
        <f>AG!AF12</f>
        <v>0</v>
      </c>
    </row>
    <row r="7" spans="1:95" ht="15" x14ac:dyDescent="0.25">
      <c r="A7" s="306">
        <v>3</v>
      </c>
      <c r="B7" s="308">
        <f>'AF(3)'!AE$2</f>
        <v>0</v>
      </c>
      <c r="C7" s="308">
        <f>'AF(3)'!AF$2</f>
        <v>3</v>
      </c>
      <c r="D7" s="308">
        <f>'AF(3)'!AG$2</f>
        <v>0</v>
      </c>
      <c r="E7" s="308">
        <f>'AF(3)'!AH$2</f>
        <v>0</v>
      </c>
      <c r="F7" s="308">
        <f>'AF(3)'!AI$2</f>
        <v>1</v>
      </c>
      <c r="G7" s="308">
        <f>'AF(3)'!AJ$2</f>
        <v>0</v>
      </c>
      <c r="H7" s="308">
        <f>'AF(3)'!AK$2</f>
        <v>1</v>
      </c>
      <c r="I7" s="308">
        <f ca="1">'AF(3)'!AL$2</f>
        <v>0</v>
      </c>
      <c r="J7" s="308">
        <f ca="1">'AF(3)'!AM$2</f>
        <v>0</v>
      </c>
      <c r="K7" s="308">
        <f ca="1">'AF(3)'!AN$2</f>
        <v>0</v>
      </c>
      <c r="L7" s="308" t="str">
        <f ca="1">'AF(3)'!AO$2</f>
        <v>0,0,0,0,0,0</v>
      </c>
      <c r="M7" s="309">
        <f>'AF(3)'!AP$2</f>
        <v>0</v>
      </c>
      <c r="N7" s="308">
        <f ca="1">'AF(3)'!AQ$2</f>
        <v>0</v>
      </c>
      <c r="O7" s="308">
        <f ca="1">'AF(3)'!AR$2</f>
        <v>0</v>
      </c>
      <c r="P7" s="308">
        <f ca="1">'AF(3)'!AS$2</f>
        <v>0</v>
      </c>
      <c r="Q7" s="308">
        <f ca="1">'AF(3)'!AT$2</f>
        <v>0</v>
      </c>
      <c r="R7" s="308">
        <f ca="1">'AF(3)'!AU$2</f>
        <v>0</v>
      </c>
      <c r="S7" s="308">
        <f ca="1">'AF(3)'!AV$2</f>
        <v>0</v>
      </c>
      <c r="T7" s="308">
        <f ca="1">'AF(3)'!AW$2</f>
        <v>0</v>
      </c>
      <c r="U7" s="308">
        <f ca="1">'AF(3)'!AX$2</f>
        <v>0</v>
      </c>
      <c r="V7" s="308">
        <f ca="1">'AF(3)'!AY$2</f>
        <v>0</v>
      </c>
      <c r="W7" s="308">
        <f ca="1">'AF(3)'!AZ$2</f>
        <v>0</v>
      </c>
      <c r="X7" s="308">
        <f ca="1">'AF(3)'!BA$2</f>
        <v>0</v>
      </c>
      <c r="Y7" s="308">
        <f ca="1">'AF(3)'!BB$2</f>
        <v>0</v>
      </c>
      <c r="Z7" s="308">
        <f ca="1">'AF(3)'!BC$2</f>
        <v>0</v>
      </c>
      <c r="AA7" s="308">
        <f ca="1">'AF(3)'!BD$2</f>
        <v>0</v>
      </c>
      <c r="AB7" s="308">
        <f ca="1">'AF(3)'!BE$2</f>
        <v>0</v>
      </c>
      <c r="AC7" s="308">
        <f ca="1">'AF(3)'!BF$2</f>
        <v>0</v>
      </c>
      <c r="AD7" s="308">
        <f ca="1">'AF(3)'!BG$2</f>
        <v>0</v>
      </c>
      <c r="AE7" s="308">
        <f ca="1">'AF(3)'!BH$2</f>
        <v>0</v>
      </c>
      <c r="AF7" s="308">
        <f ca="1">'AF(3)'!BI$2</f>
        <v>0</v>
      </c>
      <c r="AG7" s="308">
        <f ca="1">'AF(3)'!BJ$2</f>
        <v>0</v>
      </c>
      <c r="AH7" s="308">
        <f>'AF(3)'!BK$2</f>
        <v>0</v>
      </c>
      <c r="AI7" s="308">
        <f>'AF(3)'!BL$2</f>
        <v>0</v>
      </c>
      <c r="AJ7" s="308">
        <f>'AF(3)'!BM$2</f>
        <v>0</v>
      </c>
      <c r="AK7" s="308">
        <f>'AF(3)'!BN$2</f>
        <v>0</v>
      </c>
      <c r="AL7" s="308">
        <f>'AF(3)'!BO$2</f>
        <v>0</v>
      </c>
      <c r="AM7" s="308">
        <f>'AF(3)'!BP$2</f>
        <v>0</v>
      </c>
      <c r="AN7" s="308">
        <f>'AF(3)'!BQ$2</f>
        <v>0</v>
      </c>
      <c r="AO7" s="308">
        <f>'AF(3)'!BR$2</f>
        <v>0</v>
      </c>
      <c r="AP7" s="308">
        <f>'AF(3)'!BS$2</f>
        <v>0</v>
      </c>
      <c r="AQ7" s="308">
        <f>'AF(3)'!BT$2</f>
        <v>0</v>
      </c>
      <c r="AR7" s="308">
        <f>'AF(3)'!BU$2</f>
        <v>0</v>
      </c>
      <c r="AS7" s="308">
        <f>'AF(3)'!BV$2</f>
        <v>0</v>
      </c>
      <c r="AT7" s="308">
        <f>'AF(3)'!BW$2</f>
        <v>0</v>
      </c>
      <c r="AU7" s="308">
        <f>'AF(3)'!BX$2</f>
        <v>0</v>
      </c>
      <c r="AV7" s="308">
        <f>'AF(3)'!BY$2</f>
        <v>0</v>
      </c>
      <c r="AW7" s="308">
        <f>'AF(3)'!BZ$2</f>
        <v>0</v>
      </c>
      <c r="AX7" s="308">
        <f>'AF(3)'!CA$2</f>
        <v>0</v>
      </c>
      <c r="AY7" s="308">
        <f>'AF(3)'!CB$2</f>
        <v>0</v>
      </c>
      <c r="BA7" s="307" t="str">
        <f>AG!X13</f>
        <v>AG3</v>
      </c>
      <c r="BB7" s="307">
        <f>AG!Y13</f>
        <v>0</v>
      </c>
      <c r="BC7" s="307">
        <f>AG!Z13</f>
        <v>0</v>
      </c>
      <c r="BD7" s="307">
        <f>AG!AA13</f>
        <v>0</v>
      </c>
      <c r="BE7" s="350" t="str">
        <f>AG!AB13</f>
        <v>-</v>
      </c>
      <c r="BF7" s="307">
        <f>AG!AC13</f>
        <v>0</v>
      </c>
      <c r="BG7" s="307">
        <f>AG!AD13</f>
        <v>0</v>
      </c>
      <c r="BH7" s="307">
        <f>AG!AE13</f>
        <v>0</v>
      </c>
      <c r="BI7" s="307">
        <f>AG!AF13</f>
        <v>0</v>
      </c>
    </row>
    <row r="8" spans="1:95" ht="15" x14ac:dyDescent="0.25">
      <c r="A8" s="306">
        <v>4</v>
      </c>
      <c r="B8" s="308">
        <f>'AF(4)'!AE$2</f>
        <v>0</v>
      </c>
      <c r="C8" s="308">
        <f>'AF(4)'!AF$2</f>
        <v>3</v>
      </c>
      <c r="D8" s="308">
        <f>'AF(4)'!AG$2</f>
        <v>0</v>
      </c>
      <c r="E8" s="308">
        <f>'AF(4)'!AH$2</f>
        <v>0</v>
      </c>
      <c r="F8" s="308">
        <f>'AF(4)'!AI$2</f>
        <v>1</v>
      </c>
      <c r="G8" s="308">
        <f>'AF(4)'!AJ$2</f>
        <v>0</v>
      </c>
      <c r="H8" s="308">
        <f>'AF(4)'!AK$2</f>
        <v>1</v>
      </c>
      <c r="I8" s="308">
        <f ca="1">'AF(4)'!AL$2</f>
        <v>0</v>
      </c>
      <c r="J8" s="308">
        <f ca="1">'AF(4)'!AM$2</f>
        <v>0</v>
      </c>
      <c r="K8" s="308">
        <f ca="1">'AF(4)'!AN$2</f>
        <v>0</v>
      </c>
      <c r="L8" s="308" t="str">
        <f ca="1">'AF(4)'!AO$2</f>
        <v>0,0,0,0,0,0</v>
      </c>
      <c r="M8" s="309">
        <f>'AF(4)'!AP$2</f>
        <v>0</v>
      </c>
      <c r="N8" s="308">
        <f ca="1">'AF(4)'!AQ$2</f>
        <v>0</v>
      </c>
      <c r="O8" s="308">
        <f ca="1">'AF(4)'!AR$2</f>
        <v>0</v>
      </c>
      <c r="P8" s="308">
        <f ca="1">'AF(4)'!AS$2</f>
        <v>0</v>
      </c>
      <c r="Q8" s="308">
        <f ca="1">'AF(4)'!AT$2</f>
        <v>0</v>
      </c>
      <c r="R8" s="308">
        <f ca="1">'AF(4)'!AU$2</f>
        <v>0</v>
      </c>
      <c r="S8" s="308">
        <f ca="1">'AF(4)'!AV$2</f>
        <v>0</v>
      </c>
      <c r="T8" s="308">
        <f ca="1">'AF(4)'!AW$2</f>
        <v>0</v>
      </c>
      <c r="U8" s="308">
        <f ca="1">'AF(4)'!AX$2</f>
        <v>0</v>
      </c>
      <c r="V8" s="308">
        <f ca="1">'AF(4)'!AY$2</f>
        <v>0</v>
      </c>
      <c r="W8" s="308">
        <f ca="1">'AF(4)'!AZ$2</f>
        <v>0</v>
      </c>
      <c r="X8" s="308">
        <f ca="1">'AF(4)'!BA$2</f>
        <v>0</v>
      </c>
      <c r="Y8" s="308">
        <f ca="1">'AF(4)'!BB$2</f>
        <v>0</v>
      </c>
      <c r="Z8" s="308">
        <f ca="1">'AF(4)'!BC$2</f>
        <v>0</v>
      </c>
      <c r="AA8" s="308">
        <f ca="1">'AF(4)'!BD$2</f>
        <v>0</v>
      </c>
      <c r="AB8" s="308">
        <f ca="1">'AF(4)'!BE$2</f>
        <v>0</v>
      </c>
      <c r="AC8" s="308">
        <f ca="1">'AF(4)'!BF$2</f>
        <v>0</v>
      </c>
      <c r="AD8" s="308">
        <f ca="1">'AF(4)'!BG$2</f>
        <v>0</v>
      </c>
      <c r="AE8" s="308">
        <f ca="1">'AF(4)'!BH$2</f>
        <v>0</v>
      </c>
      <c r="AF8" s="308">
        <f ca="1">'AF(4)'!BI$2</f>
        <v>0</v>
      </c>
      <c r="AG8" s="308">
        <f ca="1">'AF(4)'!BJ$2</f>
        <v>0</v>
      </c>
      <c r="AH8" s="308">
        <f>'AF(4)'!BK$2</f>
        <v>0</v>
      </c>
      <c r="AI8" s="308">
        <f>'AF(4)'!BL$2</f>
        <v>0</v>
      </c>
      <c r="AJ8" s="308">
        <f>'AF(4)'!BM$2</f>
        <v>0</v>
      </c>
      <c r="AK8" s="308">
        <f>'AF(4)'!BN$2</f>
        <v>0</v>
      </c>
      <c r="AL8" s="308">
        <f>'AF(4)'!BO$2</f>
        <v>0</v>
      </c>
      <c r="AM8" s="308">
        <f>'AF(4)'!BP$2</f>
        <v>0</v>
      </c>
      <c r="AN8" s="308">
        <f>'AF(4)'!BQ$2</f>
        <v>0</v>
      </c>
      <c r="AO8" s="308">
        <f>'AF(4)'!BR$2</f>
        <v>0</v>
      </c>
      <c r="AP8" s="308">
        <f>'AF(4)'!BS$2</f>
        <v>0</v>
      </c>
      <c r="AQ8" s="308">
        <f>'AF(4)'!BT$2</f>
        <v>0</v>
      </c>
      <c r="AR8" s="308">
        <f>'AF(4)'!BU$2</f>
        <v>0</v>
      </c>
      <c r="AS8" s="308">
        <f>'AF(4)'!BV$2</f>
        <v>0</v>
      </c>
      <c r="AT8" s="308">
        <f>'AF(4)'!BW$2</f>
        <v>0</v>
      </c>
      <c r="AU8" s="308">
        <f>'AF(4)'!BX$2</f>
        <v>0</v>
      </c>
      <c r="AV8" s="308">
        <f>'AF(4)'!BY$2</f>
        <v>0</v>
      </c>
      <c r="AW8" s="308">
        <f>'AF(4)'!BZ$2</f>
        <v>0</v>
      </c>
      <c r="AX8" s="308">
        <f>'AF(4)'!CA$2</f>
        <v>0</v>
      </c>
      <c r="AY8" s="308">
        <f>'AF(4)'!CB$2</f>
        <v>0</v>
      </c>
    </row>
    <row r="9" spans="1:95" ht="15.75" x14ac:dyDescent="0.25">
      <c r="A9" s="306">
        <v>5</v>
      </c>
      <c r="B9" s="308">
        <f>'AF(5)'!AE$2</f>
        <v>0</v>
      </c>
      <c r="C9" s="308">
        <f>'AF(5)'!AF$2</f>
        <v>3</v>
      </c>
      <c r="D9" s="308">
        <f>'AF(5)'!AG$2</f>
        <v>0</v>
      </c>
      <c r="E9" s="308">
        <f>'AF(5)'!AH$2</f>
        <v>0</v>
      </c>
      <c r="F9" s="308">
        <f>'AF(5)'!AI$2</f>
        <v>1</v>
      </c>
      <c r="G9" s="308">
        <f>'AF(5)'!AJ$2</f>
        <v>0</v>
      </c>
      <c r="H9" s="308">
        <f>'AF(5)'!AK$2</f>
        <v>1</v>
      </c>
      <c r="I9" s="308">
        <f ca="1">'AF(5)'!AL$2</f>
        <v>0</v>
      </c>
      <c r="J9" s="308">
        <f ca="1">'AF(5)'!AM$2</f>
        <v>0</v>
      </c>
      <c r="K9" s="308">
        <f ca="1">'AF(5)'!AN$2</f>
        <v>0</v>
      </c>
      <c r="L9" s="308" t="str">
        <f ca="1">'AF(5)'!AO$2</f>
        <v>0,0,0,0,0,0</v>
      </c>
      <c r="M9" s="309">
        <f>'AF(5)'!AP$2</f>
        <v>0</v>
      </c>
      <c r="N9" s="308">
        <f ca="1">'AF(5)'!AQ$2</f>
        <v>0</v>
      </c>
      <c r="O9" s="308">
        <f ca="1">'AF(5)'!AR$2</f>
        <v>0</v>
      </c>
      <c r="P9" s="308">
        <f ca="1">'AF(5)'!AS$2</f>
        <v>0</v>
      </c>
      <c r="Q9" s="308">
        <f ca="1">'AF(5)'!AT$2</f>
        <v>0</v>
      </c>
      <c r="R9" s="308">
        <f ca="1">'AF(5)'!AU$2</f>
        <v>0</v>
      </c>
      <c r="S9" s="308">
        <f ca="1">'AF(5)'!AV$2</f>
        <v>0</v>
      </c>
      <c r="T9" s="308">
        <f ca="1">'AF(5)'!AW$2</f>
        <v>0</v>
      </c>
      <c r="U9" s="308">
        <f ca="1">'AF(5)'!AX$2</f>
        <v>0</v>
      </c>
      <c r="V9" s="308">
        <f ca="1">'AF(5)'!AY$2</f>
        <v>0</v>
      </c>
      <c r="W9" s="308">
        <f ca="1">'AF(5)'!AZ$2</f>
        <v>0</v>
      </c>
      <c r="X9" s="308">
        <f ca="1">'AF(5)'!BA$2</f>
        <v>0</v>
      </c>
      <c r="Y9" s="308">
        <f ca="1">'AF(5)'!BB$2</f>
        <v>0</v>
      </c>
      <c r="Z9" s="308">
        <f ca="1">'AF(5)'!BC$2</f>
        <v>0</v>
      </c>
      <c r="AA9" s="308">
        <f ca="1">'AF(5)'!BD$2</f>
        <v>0</v>
      </c>
      <c r="AB9" s="308">
        <f ca="1">'AF(5)'!BE$2</f>
        <v>0</v>
      </c>
      <c r="AC9" s="308">
        <f ca="1">'AF(5)'!BF$2</f>
        <v>0</v>
      </c>
      <c r="AD9" s="308">
        <f ca="1">'AF(5)'!BG$2</f>
        <v>0</v>
      </c>
      <c r="AE9" s="308">
        <f ca="1">'AF(5)'!BH$2</f>
        <v>0</v>
      </c>
      <c r="AF9" s="308">
        <f ca="1">'AF(5)'!BI$2</f>
        <v>0</v>
      </c>
      <c r="AG9" s="308">
        <f ca="1">'AF(5)'!BJ$2</f>
        <v>0</v>
      </c>
      <c r="AH9" s="308">
        <f>'AF(5)'!BK$2</f>
        <v>0</v>
      </c>
      <c r="AI9" s="308">
        <f>'AF(5)'!BL$2</f>
        <v>0</v>
      </c>
      <c r="AJ9" s="308">
        <f>'AF(5)'!BM$2</f>
        <v>0</v>
      </c>
      <c r="AK9" s="308">
        <f>'AF(5)'!BN$2</f>
        <v>0</v>
      </c>
      <c r="AL9" s="308">
        <f>'AF(5)'!BO$2</f>
        <v>0</v>
      </c>
      <c r="AM9" s="308">
        <f>'AF(5)'!BP$2</f>
        <v>0</v>
      </c>
      <c r="AN9" s="308">
        <f>'AF(5)'!BQ$2</f>
        <v>0</v>
      </c>
      <c r="AO9" s="308">
        <f>'AF(5)'!BR$2</f>
        <v>0</v>
      </c>
      <c r="AP9" s="308">
        <f>'AF(5)'!BS$2</f>
        <v>0</v>
      </c>
      <c r="AQ9" s="308">
        <f>'AF(5)'!BT$2</f>
        <v>0</v>
      </c>
      <c r="AR9" s="308">
        <f>'AF(5)'!BU$2</f>
        <v>0</v>
      </c>
      <c r="AS9" s="308">
        <f>'AF(5)'!BV$2</f>
        <v>0</v>
      </c>
      <c r="AT9" s="308">
        <f>'AF(5)'!BW$2</f>
        <v>0</v>
      </c>
      <c r="AU9" s="308">
        <f>'AF(5)'!BX$2</f>
        <v>0</v>
      </c>
      <c r="AV9" s="308">
        <f>'AF(5)'!BY$2</f>
        <v>0</v>
      </c>
      <c r="AW9" s="308">
        <f>'AF(5)'!BZ$2</f>
        <v>0</v>
      </c>
      <c r="AX9" s="308">
        <f>'AF(5)'!CA$2</f>
        <v>0</v>
      </c>
      <c r="AY9" s="308">
        <f>'AF(5)'!CB$2</f>
        <v>0</v>
      </c>
      <c r="CK9" s="371"/>
      <c r="CL9" s="371"/>
      <c r="CM9" s="371"/>
      <c r="CN9" s="372"/>
      <c r="CO9" s="372"/>
      <c r="CP9" s="372"/>
      <c r="CQ9" s="372"/>
    </row>
    <row r="10" spans="1:95" ht="15.6" customHeight="1" x14ac:dyDescent="0.25">
      <c r="A10" s="306">
        <v>6</v>
      </c>
      <c r="B10" s="308">
        <f>'AF(6)'!AE$2</f>
        <v>0</v>
      </c>
      <c r="C10" s="308">
        <f>'AF(6)'!AF$2</f>
        <v>3</v>
      </c>
      <c r="D10" s="308">
        <f>'AF(6)'!AG$2</f>
        <v>0</v>
      </c>
      <c r="E10" s="308">
        <f>'AF(6)'!AH$2</f>
        <v>0</v>
      </c>
      <c r="F10" s="308">
        <f>'AF(6)'!AI$2</f>
        <v>1</v>
      </c>
      <c r="G10" s="308">
        <f>'AF(6)'!AJ$2</f>
        <v>0</v>
      </c>
      <c r="H10" s="308">
        <f>'AF(6)'!AK$2</f>
        <v>1</v>
      </c>
      <c r="I10" s="308">
        <f ca="1">'AF(6)'!AL$2</f>
        <v>0</v>
      </c>
      <c r="J10" s="308">
        <f ca="1">'AF(6)'!AM$2</f>
        <v>0</v>
      </c>
      <c r="K10" s="308">
        <f ca="1">'AF(6)'!AN$2</f>
        <v>0</v>
      </c>
      <c r="L10" s="308" t="str">
        <f ca="1">'AF(6)'!AO$2</f>
        <v>0,0,0,0,0,0</v>
      </c>
      <c r="M10" s="309">
        <f>'AF(6)'!AP$2</f>
        <v>0</v>
      </c>
      <c r="N10" s="308">
        <f ca="1">'AF(6)'!AQ$2</f>
        <v>0</v>
      </c>
      <c r="O10" s="308">
        <f ca="1">'AF(6)'!AR$2</f>
        <v>0</v>
      </c>
      <c r="P10" s="308">
        <f ca="1">'AF(6)'!AS$2</f>
        <v>0</v>
      </c>
      <c r="Q10" s="308">
        <f ca="1">'AF(6)'!AT$2</f>
        <v>0</v>
      </c>
      <c r="R10" s="308">
        <f ca="1">'AF(6)'!AU$2</f>
        <v>0</v>
      </c>
      <c r="S10" s="308">
        <f ca="1">'AF(6)'!AV$2</f>
        <v>0</v>
      </c>
      <c r="T10" s="308">
        <f ca="1">'AF(6)'!AW$2</f>
        <v>0</v>
      </c>
      <c r="U10" s="308">
        <f ca="1">'AF(6)'!AX$2</f>
        <v>0</v>
      </c>
      <c r="V10" s="308">
        <f ca="1">'AF(6)'!AY$2</f>
        <v>0</v>
      </c>
      <c r="W10" s="308">
        <f ca="1">'AF(6)'!AZ$2</f>
        <v>0</v>
      </c>
      <c r="X10" s="308">
        <f ca="1">'AF(6)'!BA$2</f>
        <v>0</v>
      </c>
      <c r="Y10" s="308">
        <f ca="1">'AF(6)'!BB$2</f>
        <v>0</v>
      </c>
      <c r="Z10" s="308">
        <f ca="1">'AF(6)'!BC$2</f>
        <v>0</v>
      </c>
      <c r="AA10" s="308">
        <f ca="1">'AF(6)'!BD$2</f>
        <v>0</v>
      </c>
      <c r="AB10" s="308">
        <f ca="1">'AF(6)'!BE$2</f>
        <v>0</v>
      </c>
      <c r="AC10" s="308">
        <f ca="1">'AF(6)'!BF$2</f>
        <v>0</v>
      </c>
      <c r="AD10" s="308">
        <f ca="1">'AF(6)'!BG$2</f>
        <v>0</v>
      </c>
      <c r="AE10" s="308">
        <f ca="1">'AF(6)'!BH$2</f>
        <v>0</v>
      </c>
      <c r="AF10" s="308">
        <f ca="1">'AF(6)'!BI$2</f>
        <v>0</v>
      </c>
      <c r="AG10" s="308">
        <f ca="1">'AF(6)'!BJ$2</f>
        <v>0</v>
      </c>
      <c r="AH10" s="308">
        <f>'AF(6)'!BK$2</f>
        <v>0</v>
      </c>
      <c r="AI10" s="308">
        <f>'AF(6)'!BL$2</f>
        <v>0</v>
      </c>
      <c r="AJ10" s="308">
        <f>'AF(6)'!BM$2</f>
        <v>0</v>
      </c>
      <c r="AK10" s="308">
        <f>'AF(6)'!BN$2</f>
        <v>0</v>
      </c>
      <c r="AL10" s="308">
        <f>'AF(6)'!BO$2</f>
        <v>0</v>
      </c>
      <c r="AM10" s="308">
        <f>'AF(6)'!BP$2</f>
        <v>0</v>
      </c>
      <c r="AN10" s="308">
        <f>'AF(6)'!BQ$2</f>
        <v>0</v>
      </c>
      <c r="AO10" s="308">
        <f>'AF(6)'!BR$2</f>
        <v>0</v>
      </c>
      <c r="AP10" s="308">
        <f>'AF(6)'!BS$2</f>
        <v>0</v>
      </c>
      <c r="AQ10" s="308">
        <f>'AF(6)'!BT$2</f>
        <v>0</v>
      </c>
      <c r="AR10" s="308">
        <f>'AF(6)'!BU$2</f>
        <v>0</v>
      </c>
      <c r="AS10" s="308">
        <f>'AF(6)'!BV$2</f>
        <v>0</v>
      </c>
      <c r="AT10" s="308">
        <f>'AF(6)'!BW$2</f>
        <v>0</v>
      </c>
      <c r="AU10" s="308">
        <f>'AF(6)'!BX$2</f>
        <v>0</v>
      </c>
      <c r="AV10" s="308">
        <f>'AF(6)'!BY$2</f>
        <v>0</v>
      </c>
      <c r="AW10" s="308">
        <f>'AF(6)'!BZ$2</f>
        <v>0</v>
      </c>
      <c r="AX10" s="308">
        <f>'AF(6)'!CA$2</f>
        <v>0</v>
      </c>
      <c r="AY10" s="308">
        <f>'AF(6)'!CB$2</f>
        <v>0</v>
      </c>
      <c r="CO10" s="373"/>
      <c r="CP10" s="373"/>
      <c r="CQ10" s="374"/>
    </row>
    <row r="11" spans="1:95" ht="15.6" customHeight="1" x14ac:dyDescent="0.25">
      <c r="A11" s="306">
        <v>7</v>
      </c>
      <c r="B11" s="308">
        <f>'AF(7)'!AE$2</f>
        <v>0</v>
      </c>
      <c r="C11" s="308">
        <f>'AF(7)'!AF$2</f>
        <v>3</v>
      </c>
      <c r="D11" s="308">
        <f>'AF(7)'!AG$2</f>
        <v>0</v>
      </c>
      <c r="E11" s="308">
        <f>'AF(7)'!AH$2</f>
        <v>0</v>
      </c>
      <c r="F11" s="308">
        <f>'AF(7)'!AI$2</f>
        <v>1</v>
      </c>
      <c r="G11" s="308">
        <f>'AF(7)'!AJ$2</f>
        <v>0</v>
      </c>
      <c r="H11" s="308">
        <f>'AF(7)'!AK$2</f>
        <v>1</v>
      </c>
      <c r="I11" s="308">
        <f ca="1">'AF(7)'!AL$2</f>
        <v>0</v>
      </c>
      <c r="J11" s="308">
        <f ca="1">'AF(7)'!AM$2</f>
        <v>0</v>
      </c>
      <c r="K11" s="308">
        <f ca="1">'AF(7)'!AN$2</f>
        <v>0</v>
      </c>
      <c r="L11" s="308" t="str">
        <f ca="1">'AF(7)'!AO$2</f>
        <v>0,0,0,0,0,0</v>
      </c>
      <c r="M11" s="309">
        <f>'AF(7)'!AP$2</f>
        <v>0</v>
      </c>
      <c r="N11" s="308">
        <f ca="1">'AF(7)'!AQ$2</f>
        <v>0</v>
      </c>
      <c r="O11" s="308">
        <f ca="1">'AF(7)'!AR$2</f>
        <v>0</v>
      </c>
      <c r="P11" s="308">
        <f ca="1">'AF(7)'!AS$2</f>
        <v>0</v>
      </c>
      <c r="Q11" s="308">
        <f ca="1">'AF(7)'!AT$2</f>
        <v>0</v>
      </c>
      <c r="R11" s="308">
        <f ca="1">'AF(7)'!AU$2</f>
        <v>0</v>
      </c>
      <c r="S11" s="308">
        <f ca="1">'AF(7)'!AV$2</f>
        <v>0</v>
      </c>
      <c r="T11" s="308">
        <f ca="1">'AF(7)'!AW$2</f>
        <v>0</v>
      </c>
      <c r="U11" s="308">
        <f ca="1">'AF(7)'!AX$2</f>
        <v>0</v>
      </c>
      <c r="V11" s="308">
        <f ca="1">'AF(7)'!AY$2</f>
        <v>0</v>
      </c>
      <c r="W11" s="308">
        <f ca="1">'AF(7)'!AZ$2</f>
        <v>0</v>
      </c>
      <c r="X11" s="308">
        <f ca="1">'AF(7)'!BA$2</f>
        <v>0</v>
      </c>
      <c r="Y11" s="308">
        <f ca="1">'AF(7)'!BB$2</f>
        <v>0</v>
      </c>
      <c r="Z11" s="308">
        <f ca="1">'AF(7)'!BC$2</f>
        <v>0</v>
      </c>
      <c r="AA11" s="308">
        <f ca="1">'AF(7)'!BD$2</f>
        <v>0</v>
      </c>
      <c r="AB11" s="308">
        <f ca="1">'AF(7)'!BE$2</f>
        <v>0</v>
      </c>
      <c r="AC11" s="308">
        <f ca="1">'AF(7)'!BF$2</f>
        <v>0</v>
      </c>
      <c r="AD11" s="308">
        <f ca="1">'AF(7)'!BG$2</f>
        <v>0</v>
      </c>
      <c r="AE11" s="308">
        <f ca="1">'AF(7)'!BH$2</f>
        <v>0</v>
      </c>
      <c r="AF11" s="308">
        <f ca="1">'AF(7)'!BI$2</f>
        <v>0</v>
      </c>
      <c r="AG11" s="308">
        <f ca="1">'AF(7)'!BJ$2</f>
        <v>0</v>
      </c>
      <c r="AH11" s="308">
        <f>'AF(7)'!BK$2</f>
        <v>0</v>
      </c>
      <c r="AI11" s="308">
        <f>'AF(7)'!BL$2</f>
        <v>0</v>
      </c>
      <c r="AJ11" s="308">
        <f>'AF(7)'!BM$2</f>
        <v>0</v>
      </c>
      <c r="AK11" s="308">
        <f>'AF(7)'!BN$2</f>
        <v>0</v>
      </c>
      <c r="AL11" s="308">
        <f>'AF(7)'!BO$2</f>
        <v>0</v>
      </c>
      <c r="AM11" s="308">
        <f>'AF(7)'!BP$2</f>
        <v>0</v>
      </c>
      <c r="AN11" s="308">
        <f>'AF(7)'!BQ$2</f>
        <v>0</v>
      </c>
      <c r="AO11" s="308">
        <f>'AF(7)'!BR$2</f>
        <v>0</v>
      </c>
      <c r="AP11" s="308">
        <f>'AF(7)'!BS$2</f>
        <v>0</v>
      </c>
      <c r="AQ11" s="308">
        <f>'AF(7)'!BT$2</f>
        <v>0</v>
      </c>
      <c r="AR11" s="308">
        <f>'AF(7)'!BU$2</f>
        <v>0</v>
      </c>
      <c r="AS11" s="308">
        <f>'AF(7)'!BV$2</f>
        <v>0</v>
      </c>
      <c r="AT11" s="308">
        <f>'AF(7)'!BW$2</f>
        <v>0</v>
      </c>
      <c r="AU11" s="308">
        <f>'AF(7)'!BX$2</f>
        <v>0</v>
      </c>
      <c r="AV11" s="308">
        <f>'AF(7)'!BY$2</f>
        <v>0</v>
      </c>
      <c r="AW11" s="308">
        <f>'AF(7)'!BZ$2</f>
        <v>0</v>
      </c>
      <c r="AX11" s="308">
        <f>'AF(7)'!CA$2</f>
        <v>0</v>
      </c>
      <c r="AY11" s="308">
        <f>'AF(7)'!CB$2</f>
        <v>0</v>
      </c>
      <c r="CL11" s="372"/>
      <c r="CM11" s="372"/>
      <c r="CO11" s="373"/>
      <c r="CP11" s="373"/>
      <c r="CQ11" s="374"/>
    </row>
    <row r="12" spans="1:95" ht="15.6" customHeight="1" x14ac:dyDescent="0.25">
      <c r="A12" s="306">
        <v>8</v>
      </c>
      <c r="B12" s="308">
        <f>'AF(8)'!AE$2</f>
        <v>0</v>
      </c>
      <c r="C12" s="308">
        <f>'AF(8)'!AF$2</f>
        <v>3</v>
      </c>
      <c r="D12" s="308">
        <f>'AF(8)'!AG$2</f>
        <v>0</v>
      </c>
      <c r="E12" s="308">
        <f>'AF(8)'!AH$2</f>
        <v>0</v>
      </c>
      <c r="F12" s="308">
        <f>'AF(8)'!AI$2</f>
        <v>1</v>
      </c>
      <c r="G12" s="308">
        <f>'AF(8)'!AJ$2</f>
        <v>0</v>
      </c>
      <c r="H12" s="308">
        <f>'AF(8)'!AK$2</f>
        <v>1</v>
      </c>
      <c r="I12" s="308">
        <f ca="1">'AF(8)'!AL$2</f>
        <v>0</v>
      </c>
      <c r="J12" s="308">
        <f ca="1">'AF(8)'!AM$2</f>
        <v>0</v>
      </c>
      <c r="K12" s="308">
        <f ca="1">'AF(8)'!AN$2</f>
        <v>0</v>
      </c>
      <c r="L12" s="308" t="str">
        <f ca="1">'AF(8)'!AO$2</f>
        <v>0,0,0,0,0,0</v>
      </c>
      <c r="M12" s="309">
        <f>'AF(8)'!AP$2</f>
        <v>0</v>
      </c>
      <c r="N12" s="308">
        <f ca="1">'AF(8)'!AQ$2</f>
        <v>0</v>
      </c>
      <c r="O12" s="308">
        <f ca="1">'AF(8)'!AR$2</f>
        <v>0</v>
      </c>
      <c r="P12" s="418" t="s">
        <v>374</v>
      </c>
      <c r="Q12" s="308">
        <f ca="1">'AF(8)'!AT$2</f>
        <v>0</v>
      </c>
      <c r="R12" s="308">
        <f ca="1">'AF(8)'!AU$2</f>
        <v>0</v>
      </c>
      <c r="S12" s="308">
        <f ca="1">'AF(8)'!AV$2</f>
        <v>0</v>
      </c>
      <c r="T12" s="308">
        <f ca="1">'AF(8)'!AW$2</f>
        <v>0</v>
      </c>
      <c r="U12" s="308">
        <f ca="1">'AF(8)'!AX$2</f>
        <v>0</v>
      </c>
      <c r="V12" s="308">
        <f ca="1">'AF(8)'!AY$2</f>
        <v>0</v>
      </c>
      <c r="W12" s="308">
        <f ca="1">'AF(8)'!AZ$2</f>
        <v>0</v>
      </c>
      <c r="X12" s="308">
        <f ca="1">'AF(8)'!BA$2</f>
        <v>0</v>
      </c>
      <c r="Y12" s="308">
        <f ca="1">'AF(8)'!BB$2</f>
        <v>0</v>
      </c>
      <c r="Z12" s="308">
        <f ca="1">'AF(8)'!BC$2</f>
        <v>0</v>
      </c>
      <c r="AA12" s="308">
        <f ca="1">'AF(8)'!BD$2</f>
        <v>0</v>
      </c>
      <c r="AB12" s="308">
        <f ca="1">'AF(8)'!BE$2</f>
        <v>0</v>
      </c>
      <c r="AC12" s="308">
        <f ca="1">'AF(8)'!BF$2</f>
        <v>0</v>
      </c>
      <c r="AD12" s="308">
        <f ca="1">'AF(8)'!BG$2</f>
        <v>0</v>
      </c>
      <c r="AE12" s="308">
        <f ca="1">'AF(8)'!BH$2</f>
        <v>0</v>
      </c>
      <c r="AF12" s="308">
        <f ca="1">'AF(8)'!BI$2</f>
        <v>0</v>
      </c>
      <c r="AG12" s="308">
        <f ca="1">'AF(8)'!BJ$2</f>
        <v>0</v>
      </c>
      <c r="AH12" s="308">
        <f>'AF(8)'!BK$2</f>
        <v>0</v>
      </c>
      <c r="AI12" s="308">
        <f>'AF(8)'!BL$2</f>
        <v>0</v>
      </c>
      <c r="AJ12" s="308">
        <f>'AF(8)'!BM$2</f>
        <v>0</v>
      </c>
      <c r="AK12" s="308">
        <f>'AF(8)'!BN$2</f>
        <v>0</v>
      </c>
      <c r="AL12" s="308">
        <f>'AF(8)'!BO$2</f>
        <v>0</v>
      </c>
      <c r="AM12" s="308">
        <f>'AF(8)'!BP$2</f>
        <v>0</v>
      </c>
      <c r="AN12" s="308">
        <f>'AF(8)'!BQ$2</f>
        <v>0</v>
      </c>
      <c r="AO12" s="308">
        <f>'AF(8)'!BR$2</f>
        <v>0</v>
      </c>
      <c r="AP12" s="308">
        <f>'AF(8)'!BS$2</f>
        <v>0</v>
      </c>
      <c r="AQ12" s="308">
        <f>'AF(8)'!BT$2</f>
        <v>0</v>
      </c>
      <c r="AR12" s="308">
        <f>'AF(8)'!BU$2</f>
        <v>0</v>
      </c>
      <c r="AS12" s="308">
        <f>'AF(8)'!BV$2</f>
        <v>0</v>
      </c>
      <c r="AT12" s="308">
        <f>'AF(8)'!BW$2</f>
        <v>0</v>
      </c>
      <c r="AU12" s="308">
        <f>'AF(8)'!BX$2</f>
        <v>0</v>
      </c>
      <c r="AV12" s="308">
        <f>'AF(8)'!BY$2</f>
        <v>0</v>
      </c>
      <c r="AW12" s="308">
        <f>'AF(8)'!BZ$2</f>
        <v>0</v>
      </c>
      <c r="AX12" s="308">
        <f>'AF(8)'!CA$2</f>
        <v>0</v>
      </c>
      <c r="AY12" s="308">
        <f>'AF(8)'!CB$2</f>
        <v>0</v>
      </c>
      <c r="CL12" s="372"/>
      <c r="CM12" s="372"/>
      <c r="CO12" s="373"/>
      <c r="CP12" s="373"/>
      <c r="CQ12" s="374"/>
    </row>
    <row r="13" spans="1:95" ht="15.6" customHeight="1" x14ac:dyDescent="0.25">
      <c r="A13" s="306">
        <v>9</v>
      </c>
      <c r="B13" s="308">
        <f>'AF(9)'!AE$2</f>
        <v>0</v>
      </c>
      <c r="C13" s="308">
        <f>'AF(9)'!AF$2</f>
        <v>3</v>
      </c>
      <c r="D13" s="308">
        <f>'AF(9)'!AG$2</f>
        <v>0</v>
      </c>
      <c r="E13" s="308">
        <f>'AF(9)'!AH$2</f>
        <v>0</v>
      </c>
      <c r="F13" s="308">
        <f>'AF(9)'!AI$2</f>
        <v>1</v>
      </c>
      <c r="G13" s="308">
        <f>'AF(9)'!AJ$2</f>
        <v>0</v>
      </c>
      <c r="H13" s="308">
        <f>'AF(9)'!AK$2</f>
        <v>1</v>
      </c>
      <c r="I13" s="308">
        <f ca="1">'AF(9)'!AL$2</f>
        <v>0</v>
      </c>
      <c r="J13" s="308">
        <f ca="1">'AF(9)'!AM$2</f>
        <v>0</v>
      </c>
      <c r="K13" s="308">
        <f ca="1">'AF(9)'!AN$2</f>
        <v>0</v>
      </c>
      <c r="L13" s="308" t="str">
        <f ca="1">'AF(9)'!AO$2</f>
        <v>0,0,0,0,0,0</v>
      </c>
      <c r="M13" s="309">
        <f>'AF(9)'!AP$2</f>
        <v>0</v>
      </c>
      <c r="N13" s="308">
        <f ca="1">'AF(9)'!AQ$2</f>
        <v>0</v>
      </c>
      <c r="O13" s="308">
        <f ca="1">'AF(9)'!AR$2</f>
        <v>0</v>
      </c>
      <c r="P13" s="308">
        <f ca="1">'AF(9)'!AS$2</f>
        <v>0</v>
      </c>
      <c r="Q13" s="308">
        <f ca="1">'AF(9)'!AT$2</f>
        <v>0</v>
      </c>
      <c r="R13" s="308">
        <f ca="1">'AF(9)'!AU$2</f>
        <v>0</v>
      </c>
      <c r="S13" s="308">
        <f ca="1">'AF(9)'!AV$2</f>
        <v>0</v>
      </c>
      <c r="T13" s="308">
        <f ca="1">'AF(9)'!AW$2</f>
        <v>0</v>
      </c>
      <c r="U13" s="308">
        <f ca="1">'AF(9)'!AX$2</f>
        <v>0</v>
      </c>
      <c r="V13" s="308">
        <f ca="1">'AF(9)'!AY$2</f>
        <v>0</v>
      </c>
      <c r="W13" s="308">
        <f ca="1">'AF(9)'!AZ$2</f>
        <v>0</v>
      </c>
      <c r="X13" s="308">
        <f ca="1">'AF(9)'!BA$2</f>
        <v>0</v>
      </c>
      <c r="Y13" s="308">
        <f ca="1">'AF(9)'!BB$2</f>
        <v>0</v>
      </c>
      <c r="Z13" s="308">
        <f ca="1">'AF(9)'!BC$2</f>
        <v>0</v>
      </c>
      <c r="AA13" s="308">
        <f ca="1">'AF(9)'!BD$2</f>
        <v>0</v>
      </c>
      <c r="AB13" s="308">
        <f ca="1">'AF(9)'!BE$2</f>
        <v>0</v>
      </c>
      <c r="AC13" s="308">
        <f ca="1">'AF(9)'!BF$2</f>
        <v>0</v>
      </c>
      <c r="AD13" s="308">
        <f ca="1">'AF(9)'!BG$2</f>
        <v>0</v>
      </c>
      <c r="AE13" s="308">
        <f ca="1">'AF(9)'!BH$2</f>
        <v>0</v>
      </c>
      <c r="AF13" s="308">
        <f ca="1">'AF(9)'!BI$2</f>
        <v>0</v>
      </c>
      <c r="AG13" s="308">
        <f ca="1">'AF(9)'!BJ$2</f>
        <v>0</v>
      </c>
      <c r="AH13" s="308">
        <f>'AF(9)'!BK$2</f>
        <v>0</v>
      </c>
      <c r="AI13" s="308">
        <f>'AF(9)'!BL$2</f>
        <v>0</v>
      </c>
      <c r="AJ13" s="308">
        <f>'AF(9)'!BM$2</f>
        <v>0</v>
      </c>
      <c r="AK13" s="308">
        <f>'AF(9)'!BN$2</f>
        <v>0</v>
      </c>
      <c r="AL13" s="308">
        <f>'AF(9)'!BO$2</f>
        <v>0</v>
      </c>
      <c r="AM13" s="308">
        <f>'AF(9)'!BP$2</f>
        <v>0</v>
      </c>
      <c r="AN13" s="308">
        <f>'AF(9)'!BQ$2</f>
        <v>0</v>
      </c>
      <c r="AO13" s="308">
        <f>'AF(9)'!BR$2</f>
        <v>0</v>
      </c>
      <c r="AP13" s="308">
        <f>'AF(9)'!BS$2</f>
        <v>0</v>
      </c>
      <c r="AQ13" s="308">
        <f>'AF(9)'!BT$2</f>
        <v>0</v>
      </c>
      <c r="AR13" s="308">
        <f>'AF(9)'!BU$2</f>
        <v>0</v>
      </c>
      <c r="AS13" s="308">
        <f>'AF(9)'!BV$2</f>
        <v>0</v>
      </c>
      <c r="AT13" s="308">
        <f>'AF(9)'!BW$2</f>
        <v>0</v>
      </c>
      <c r="AU13" s="308">
        <f>'AF(9)'!BX$2</f>
        <v>0</v>
      </c>
      <c r="AV13" s="308">
        <f>'AF(9)'!BY$2</f>
        <v>0</v>
      </c>
      <c r="AW13" s="308">
        <f>'AF(9)'!BZ$2</f>
        <v>0</v>
      </c>
      <c r="AX13" s="308">
        <f>'AF(9)'!CA$2</f>
        <v>0</v>
      </c>
      <c r="AY13" s="308">
        <f>'AF(9)'!CB$2</f>
        <v>0</v>
      </c>
      <c r="CL13" s="372"/>
      <c r="CM13" s="372"/>
      <c r="CO13" s="373"/>
      <c r="CP13" s="373"/>
      <c r="CQ13" s="374"/>
    </row>
    <row r="14" spans="1:95" ht="15" x14ac:dyDescent="0.25">
      <c r="A14" s="306">
        <v>10</v>
      </c>
      <c r="B14" s="308">
        <f>'AF(10)'!AE$2</f>
        <v>0</v>
      </c>
      <c r="C14" s="308">
        <f>'AF(10)'!AF$2</f>
        <v>3</v>
      </c>
      <c r="D14" s="308">
        <f>'AF(10)'!AG$2</f>
        <v>0</v>
      </c>
      <c r="E14" s="308">
        <f>'AF(10)'!AH$2</f>
        <v>0</v>
      </c>
      <c r="F14" s="308">
        <f>'AF(10)'!AI$2</f>
        <v>1</v>
      </c>
      <c r="G14" s="308">
        <f>'AF(10)'!AJ$2</f>
        <v>0</v>
      </c>
      <c r="H14" s="308">
        <f>'AF(10)'!AK$2</f>
        <v>1</v>
      </c>
      <c r="I14" s="308">
        <f ca="1">'AF(10)'!AL$2</f>
        <v>0</v>
      </c>
      <c r="J14" s="308">
        <f ca="1">'AF(10)'!AM$2</f>
        <v>0</v>
      </c>
      <c r="K14" s="308">
        <f ca="1">'AF(10)'!AN$2</f>
        <v>0</v>
      </c>
      <c r="L14" s="308" t="str">
        <f ca="1">'AF(10)'!AO$2</f>
        <v>0,0,0,0,0,0</v>
      </c>
      <c r="M14" s="309">
        <f>'AF(10)'!AP$2</f>
        <v>0</v>
      </c>
      <c r="N14" s="308">
        <f ca="1">'AF(10)'!AQ$2</f>
        <v>0</v>
      </c>
      <c r="O14" s="308">
        <f ca="1">'AF(10)'!AR$2</f>
        <v>0</v>
      </c>
      <c r="P14" s="308">
        <f ca="1">'AF(10)'!AS$2</f>
        <v>0</v>
      </c>
      <c r="Q14" s="308">
        <f ca="1">'AF(10)'!AT$2</f>
        <v>0</v>
      </c>
      <c r="R14" s="308">
        <f ca="1">'AF(10)'!AU$2</f>
        <v>0</v>
      </c>
      <c r="S14" s="308">
        <f ca="1">'AF(10)'!AV$2</f>
        <v>0</v>
      </c>
      <c r="T14" s="308">
        <f ca="1">'AF(10)'!AW$2</f>
        <v>0</v>
      </c>
      <c r="U14" s="308">
        <f ca="1">'AF(10)'!AX$2</f>
        <v>0</v>
      </c>
      <c r="V14" s="308">
        <f ca="1">'AF(10)'!AY$2</f>
        <v>0</v>
      </c>
      <c r="W14" s="308">
        <f ca="1">'AF(10)'!AZ$2</f>
        <v>0</v>
      </c>
      <c r="X14" s="308">
        <f ca="1">'AF(10)'!BA$2</f>
        <v>0</v>
      </c>
      <c r="Y14" s="308">
        <f ca="1">'AF(10)'!BB$2</f>
        <v>0</v>
      </c>
      <c r="Z14" s="308">
        <f ca="1">'AF(10)'!BC$2</f>
        <v>0</v>
      </c>
      <c r="AA14" s="308">
        <f ca="1">'AF(10)'!BD$2</f>
        <v>0</v>
      </c>
      <c r="AB14" s="308">
        <f ca="1">'AF(10)'!BE$2</f>
        <v>0</v>
      </c>
      <c r="AC14" s="308">
        <f ca="1">'AF(10)'!BF$2</f>
        <v>0</v>
      </c>
      <c r="AD14" s="308">
        <f ca="1">'AF(10)'!BG$2</f>
        <v>0</v>
      </c>
      <c r="AE14" s="308">
        <f ca="1">'AF(10)'!BH$2</f>
        <v>0</v>
      </c>
      <c r="AF14" s="308">
        <f ca="1">'AF(10)'!BI$2</f>
        <v>0</v>
      </c>
      <c r="AG14" s="308">
        <f ca="1">'AF(10)'!BJ$2</f>
        <v>0</v>
      </c>
      <c r="AH14" s="308">
        <f>'AF(10)'!BK$2</f>
        <v>0</v>
      </c>
      <c r="AI14" s="308">
        <f>'AF(10)'!BL$2</f>
        <v>0</v>
      </c>
      <c r="AJ14" s="308">
        <f>'AF(10)'!BM$2</f>
        <v>0</v>
      </c>
      <c r="AK14" s="308">
        <f>'AF(10)'!BN$2</f>
        <v>0</v>
      </c>
      <c r="AL14" s="308">
        <f>'AF(10)'!BO$2</f>
        <v>0</v>
      </c>
      <c r="AM14" s="308">
        <f>'AF(10)'!BP$2</f>
        <v>0</v>
      </c>
      <c r="AN14" s="308">
        <f>'AF(10)'!BQ$2</f>
        <v>0</v>
      </c>
      <c r="AO14" s="308">
        <f>'AF(10)'!BR$2</f>
        <v>0</v>
      </c>
      <c r="AP14" s="308">
        <f>'AF(10)'!BS$2</f>
        <v>0</v>
      </c>
      <c r="AQ14" s="308">
        <f>'AF(10)'!BT$2</f>
        <v>0</v>
      </c>
      <c r="AR14" s="308">
        <f>'AF(10)'!BU$2</f>
        <v>0</v>
      </c>
      <c r="AS14" s="308">
        <f>'AF(10)'!BV$2</f>
        <v>0</v>
      </c>
      <c r="AT14" s="308">
        <f>'AF(10)'!BW$2</f>
        <v>0</v>
      </c>
      <c r="AU14" s="308">
        <f>'AF(10)'!BX$2</f>
        <v>0</v>
      </c>
      <c r="AV14" s="308">
        <f>'AF(10)'!BY$2</f>
        <v>0</v>
      </c>
      <c r="AW14" s="308">
        <f>'AF(10)'!BZ$2</f>
        <v>0</v>
      </c>
      <c r="AX14" s="308">
        <f>'AF(10)'!CA$2</f>
        <v>0</v>
      </c>
      <c r="AY14" s="308">
        <f>'AF(10)'!CB$2</f>
        <v>0</v>
      </c>
    </row>
    <row r="15" spans="1:95" ht="15" x14ac:dyDescent="0.25">
      <c r="A15" s="306">
        <v>11</v>
      </c>
      <c r="B15" s="308">
        <f>'AF(11)'!AE$2</f>
        <v>0</v>
      </c>
      <c r="C15" s="308">
        <f>'AF(11)'!AF$2</f>
        <v>3</v>
      </c>
      <c r="D15" s="308">
        <f>'AF(11)'!AG$2</f>
        <v>0</v>
      </c>
      <c r="E15" s="308">
        <f>'AF(11)'!AH$2</f>
        <v>0</v>
      </c>
      <c r="F15" s="308">
        <f>'AF(11)'!AI$2</f>
        <v>1</v>
      </c>
      <c r="G15" s="308">
        <f>'AF(11)'!AJ$2</f>
        <v>0</v>
      </c>
      <c r="H15" s="308">
        <f>'AF(11)'!AK$2</f>
        <v>1</v>
      </c>
      <c r="I15" s="308">
        <f ca="1">'AF(11)'!AL$2</f>
        <v>0</v>
      </c>
      <c r="J15" s="308">
        <f ca="1">'AF(11)'!AM$2</f>
        <v>0</v>
      </c>
      <c r="K15" s="308">
        <f ca="1">'AF(11)'!AN$2</f>
        <v>0</v>
      </c>
      <c r="L15" s="308" t="str">
        <f ca="1">'AF(11)'!AO$2</f>
        <v>0,0,0,0,0,0</v>
      </c>
      <c r="M15" s="309">
        <f>'AF(11)'!AP$2</f>
        <v>0</v>
      </c>
      <c r="N15" s="308">
        <f ca="1">'AF(11)'!AQ$2</f>
        <v>0</v>
      </c>
      <c r="O15" s="308">
        <f ca="1">'AF(11)'!AR$2</f>
        <v>0</v>
      </c>
      <c r="P15" s="308">
        <f ca="1">'AF(11)'!AS$2</f>
        <v>0</v>
      </c>
      <c r="Q15" s="308">
        <f ca="1">'AF(11)'!AT$2</f>
        <v>0</v>
      </c>
      <c r="R15" s="308">
        <f ca="1">'AF(11)'!AU$2</f>
        <v>0</v>
      </c>
      <c r="S15" s="308">
        <f ca="1">'AF(11)'!AV$2</f>
        <v>0</v>
      </c>
      <c r="T15" s="308">
        <f ca="1">'AF(11)'!AW$2</f>
        <v>0</v>
      </c>
      <c r="U15" s="308">
        <f ca="1">'AF(11)'!AX$2</f>
        <v>0</v>
      </c>
      <c r="V15" s="308">
        <f ca="1">'AF(11)'!AY$2</f>
        <v>0</v>
      </c>
      <c r="W15" s="308">
        <f ca="1">'AF(11)'!AZ$2</f>
        <v>0</v>
      </c>
      <c r="X15" s="308">
        <f ca="1">'AF(11)'!BA$2</f>
        <v>0</v>
      </c>
      <c r="Y15" s="308">
        <f ca="1">'AF(11)'!BB$2</f>
        <v>0</v>
      </c>
      <c r="Z15" s="308">
        <f ca="1">'AF(11)'!BC$2</f>
        <v>0</v>
      </c>
      <c r="AA15" s="308">
        <f ca="1">'AF(11)'!BD$2</f>
        <v>0</v>
      </c>
      <c r="AB15" s="308">
        <f ca="1">'AF(11)'!BE$2</f>
        <v>0</v>
      </c>
      <c r="AC15" s="308">
        <f ca="1">'AF(11)'!BF$2</f>
        <v>0</v>
      </c>
      <c r="AD15" s="308">
        <f ca="1">'AF(11)'!BG$2</f>
        <v>0</v>
      </c>
      <c r="AE15" s="308">
        <f ca="1">'AF(11)'!BH$2</f>
        <v>0</v>
      </c>
      <c r="AF15" s="308">
        <f ca="1">'AF(11)'!BI$2</f>
        <v>0</v>
      </c>
      <c r="AG15" s="308">
        <f ca="1">'AF(11)'!BJ$2</f>
        <v>0</v>
      </c>
      <c r="AH15" s="308">
        <f>'AF(11)'!BK$2</f>
        <v>0</v>
      </c>
      <c r="AI15" s="308">
        <f>'AF(11)'!BL$2</f>
        <v>0</v>
      </c>
      <c r="AJ15" s="308">
        <f>'AF(11)'!BM$2</f>
        <v>0</v>
      </c>
      <c r="AK15" s="308">
        <f>'AF(11)'!BN$2</f>
        <v>0</v>
      </c>
      <c r="AL15" s="308">
        <f>'AF(11)'!BO$2</f>
        <v>0</v>
      </c>
      <c r="AM15" s="308">
        <f>'AF(11)'!BP$2</f>
        <v>0</v>
      </c>
      <c r="AN15" s="308">
        <f>'AF(11)'!BQ$2</f>
        <v>0</v>
      </c>
      <c r="AO15" s="308">
        <f>'AF(11)'!BR$2</f>
        <v>0</v>
      </c>
      <c r="AP15" s="308">
        <f>'AF(11)'!BS$2</f>
        <v>0</v>
      </c>
      <c r="AQ15" s="308">
        <f>'AF(11)'!BT$2</f>
        <v>0</v>
      </c>
      <c r="AR15" s="308">
        <f>'AF(11)'!BU$2</f>
        <v>0</v>
      </c>
      <c r="AS15" s="308">
        <f>'AF(11)'!BV$2</f>
        <v>0</v>
      </c>
      <c r="AT15" s="308">
        <f>'AF(11)'!BW$2</f>
        <v>0</v>
      </c>
      <c r="AU15" s="308">
        <f>'AF(11)'!BX$2</f>
        <v>0</v>
      </c>
      <c r="AV15" s="308">
        <f>'AF(11)'!BY$2</f>
        <v>0</v>
      </c>
      <c r="AW15" s="308">
        <f>'AF(11)'!BZ$2</f>
        <v>0</v>
      </c>
      <c r="AX15" s="308">
        <f>'AF(11)'!CA$2</f>
        <v>0</v>
      </c>
      <c r="AY15" s="308">
        <f>'AF(11)'!CB$2</f>
        <v>0</v>
      </c>
    </row>
    <row r="16" spans="1:95" ht="15" x14ac:dyDescent="0.25">
      <c r="A16" s="306">
        <v>12</v>
      </c>
      <c r="B16" s="308">
        <f>'AF(12)'!AE$2</f>
        <v>0</v>
      </c>
      <c r="C16" s="308">
        <f>'AF(12)'!AF$2</f>
        <v>3</v>
      </c>
      <c r="D16" s="308">
        <f>'AF(12)'!AG$2</f>
        <v>0</v>
      </c>
      <c r="E16" s="308">
        <f>'AF(12)'!AH$2</f>
        <v>0</v>
      </c>
      <c r="F16" s="308">
        <f>'AF(12)'!AI$2</f>
        <v>1</v>
      </c>
      <c r="G16" s="308">
        <f>'AF(12)'!AJ$2</f>
        <v>0</v>
      </c>
      <c r="H16" s="308">
        <f>'AF(12)'!AK$2</f>
        <v>1</v>
      </c>
      <c r="I16" s="308">
        <f ca="1">'AF(12)'!AL$2</f>
        <v>0</v>
      </c>
      <c r="J16" s="308">
        <f ca="1">'AF(12)'!AM$2</f>
        <v>0</v>
      </c>
      <c r="K16" s="308">
        <f ca="1">'AF(12)'!AN$2</f>
        <v>0</v>
      </c>
      <c r="L16" s="308" t="str">
        <f ca="1">'AF(12)'!AO$2</f>
        <v>0,0,0,0,0,0</v>
      </c>
      <c r="M16" s="309">
        <f>'AF(12)'!AP$2</f>
        <v>0</v>
      </c>
      <c r="N16" s="308">
        <f ca="1">'AF(12)'!AQ$2</f>
        <v>0</v>
      </c>
      <c r="O16" s="308">
        <f ca="1">'AF(12)'!AR$2</f>
        <v>0</v>
      </c>
      <c r="P16" s="308">
        <f ca="1">'AF(12)'!AS$2</f>
        <v>0</v>
      </c>
      <c r="Q16" s="308">
        <f ca="1">'AF(12)'!AT$2</f>
        <v>0</v>
      </c>
      <c r="R16" s="308">
        <f ca="1">'AF(12)'!AU$2</f>
        <v>0</v>
      </c>
      <c r="S16" s="308">
        <f ca="1">'AF(12)'!AV$2</f>
        <v>0</v>
      </c>
      <c r="T16" s="308">
        <f ca="1">'AF(12)'!AW$2</f>
        <v>0</v>
      </c>
      <c r="U16" s="308">
        <f ca="1">'AF(12)'!AX$2</f>
        <v>0</v>
      </c>
      <c r="V16" s="308">
        <f ca="1">'AF(12)'!AY$2</f>
        <v>0</v>
      </c>
      <c r="W16" s="308">
        <f ca="1">'AF(12)'!AZ$2</f>
        <v>0</v>
      </c>
      <c r="X16" s="308">
        <f ca="1">'AF(12)'!BA$2</f>
        <v>0</v>
      </c>
      <c r="Y16" s="308">
        <f ca="1">'AF(12)'!BB$2</f>
        <v>0</v>
      </c>
      <c r="Z16" s="308">
        <f ca="1">'AF(12)'!BC$2</f>
        <v>0</v>
      </c>
      <c r="AA16" s="308">
        <f ca="1">'AF(12)'!BD$2</f>
        <v>0</v>
      </c>
      <c r="AB16" s="308">
        <f ca="1">'AF(12)'!BE$2</f>
        <v>0</v>
      </c>
      <c r="AC16" s="308">
        <f ca="1">'AF(12)'!BF$2</f>
        <v>0</v>
      </c>
      <c r="AD16" s="308">
        <f ca="1">'AF(12)'!BG$2</f>
        <v>0</v>
      </c>
      <c r="AE16" s="308">
        <f ca="1">'AF(12)'!BH$2</f>
        <v>0</v>
      </c>
      <c r="AF16" s="308">
        <f ca="1">'AF(12)'!BI$2</f>
        <v>0</v>
      </c>
      <c r="AG16" s="308">
        <f ca="1">'AF(12)'!BJ$2</f>
        <v>0</v>
      </c>
      <c r="AH16" s="308">
        <f>'AF(12)'!BK$2</f>
        <v>0</v>
      </c>
      <c r="AI16" s="308">
        <f>'AF(12)'!BL$2</f>
        <v>0</v>
      </c>
      <c r="AJ16" s="308">
        <f>'AF(12)'!BM$2</f>
        <v>0</v>
      </c>
      <c r="AK16" s="308">
        <f>'AF(12)'!BN$2</f>
        <v>0</v>
      </c>
      <c r="AL16" s="308">
        <f>'AF(12)'!BO$2</f>
        <v>0</v>
      </c>
      <c r="AM16" s="308">
        <f>'AF(12)'!BP$2</f>
        <v>0</v>
      </c>
      <c r="AN16" s="308">
        <f>'AF(12)'!BQ$2</f>
        <v>0</v>
      </c>
      <c r="AO16" s="308">
        <f>'AF(12)'!BR$2</f>
        <v>0</v>
      </c>
      <c r="AP16" s="308">
        <f>'AF(12)'!BS$2</f>
        <v>0</v>
      </c>
      <c r="AQ16" s="308">
        <f>'AF(12)'!BT$2</f>
        <v>0</v>
      </c>
      <c r="AR16" s="308">
        <f>'AF(12)'!BU$2</f>
        <v>0</v>
      </c>
      <c r="AS16" s="308">
        <f>'AF(12)'!BV$2</f>
        <v>0</v>
      </c>
      <c r="AT16" s="308">
        <f>'AF(12)'!BW$2</f>
        <v>0</v>
      </c>
      <c r="AU16" s="308">
        <f>'AF(12)'!BX$2</f>
        <v>0</v>
      </c>
      <c r="AV16" s="308">
        <f>'AF(12)'!BY$2</f>
        <v>0</v>
      </c>
      <c r="AW16" s="308">
        <f>'AF(12)'!BZ$2</f>
        <v>0</v>
      </c>
      <c r="AX16" s="308">
        <f>'AF(12)'!CA$2</f>
        <v>0</v>
      </c>
      <c r="AY16" s="308">
        <f>'AF(12)'!CB$2</f>
        <v>0</v>
      </c>
    </row>
    <row r="17" spans="1:51" ht="15" x14ac:dyDescent="0.25">
      <c r="A17" s="306">
        <v>13</v>
      </c>
      <c r="B17" s="308">
        <f>'AF(13)'!AE$2</f>
        <v>0</v>
      </c>
      <c r="C17" s="308">
        <f>'AF(13)'!AF$2</f>
        <v>3</v>
      </c>
      <c r="D17" s="308">
        <f>'AF(13)'!AG$2</f>
        <v>0</v>
      </c>
      <c r="E17" s="308">
        <f>'AF(13)'!AH$2</f>
        <v>0</v>
      </c>
      <c r="F17" s="308">
        <f>'AF(13)'!AI$2</f>
        <v>1</v>
      </c>
      <c r="G17" s="308">
        <f>'AF(13)'!AJ$2</f>
        <v>0</v>
      </c>
      <c r="H17" s="308">
        <f>'AF(13)'!AK$2</f>
        <v>1</v>
      </c>
      <c r="I17" s="308">
        <f ca="1">'AF(13)'!AL$2</f>
        <v>0</v>
      </c>
      <c r="J17" s="308">
        <f ca="1">'AF(13)'!AM$2</f>
        <v>0</v>
      </c>
      <c r="K17" s="308">
        <f ca="1">'AF(13)'!AN$2</f>
        <v>0</v>
      </c>
      <c r="L17" s="308" t="str">
        <f ca="1">'AF(13)'!AO$2</f>
        <v>0,0,0,0,0,0</v>
      </c>
      <c r="M17" s="309">
        <f>'AF(13)'!AP$2</f>
        <v>0</v>
      </c>
      <c r="N17" s="308">
        <f ca="1">'AF(13)'!AQ$2</f>
        <v>0</v>
      </c>
      <c r="O17" s="308">
        <f ca="1">'AF(13)'!AR$2</f>
        <v>0</v>
      </c>
      <c r="P17" s="308">
        <f ca="1">'AF(13)'!AS$2</f>
        <v>0</v>
      </c>
      <c r="Q17" s="308">
        <f ca="1">'AF(13)'!AT$2</f>
        <v>0</v>
      </c>
      <c r="R17" s="308">
        <f ca="1">'AF(13)'!AU$2</f>
        <v>0</v>
      </c>
      <c r="S17" s="308">
        <f ca="1">'AF(13)'!AV$2</f>
        <v>0</v>
      </c>
      <c r="T17" s="308">
        <f ca="1">'AF(13)'!AW$2</f>
        <v>0</v>
      </c>
      <c r="U17" s="308">
        <f ca="1">'AF(13)'!AX$2</f>
        <v>0</v>
      </c>
      <c r="V17" s="308">
        <f ca="1">'AF(13)'!AY$2</f>
        <v>0</v>
      </c>
      <c r="W17" s="308">
        <f ca="1">'AF(13)'!AZ$2</f>
        <v>0</v>
      </c>
      <c r="X17" s="308">
        <f ca="1">'AF(13)'!BA$2</f>
        <v>0</v>
      </c>
      <c r="Y17" s="308">
        <f ca="1">'AF(13)'!BB$2</f>
        <v>0</v>
      </c>
      <c r="Z17" s="308">
        <f ca="1">'AF(13)'!BC$2</f>
        <v>0</v>
      </c>
      <c r="AA17" s="308">
        <f ca="1">'AF(13)'!BD$2</f>
        <v>0</v>
      </c>
      <c r="AB17" s="308">
        <f ca="1">'AF(13)'!BE$2</f>
        <v>0</v>
      </c>
      <c r="AC17" s="308">
        <f ca="1">'AF(13)'!BF$2</f>
        <v>0</v>
      </c>
      <c r="AD17" s="308">
        <f ca="1">'AF(13)'!BG$2</f>
        <v>0</v>
      </c>
      <c r="AE17" s="308">
        <f ca="1">'AF(13)'!BH$2</f>
        <v>0</v>
      </c>
      <c r="AF17" s="308">
        <f ca="1">'AF(13)'!BI$2</f>
        <v>0</v>
      </c>
      <c r="AG17" s="308">
        <f ca="1">'AF(13)'!BJ$2</f>
        <v>0</v>
      </c>
      <c r="AH17" s="308">
        <f>'AF(13)'!BK$2</f>
        <v>0</v>
      </c>
      <c r="AI17" s="308">
        <f>'AF(13)'!BL$2</f>
        <v>0</v>
      </c>
      <c r="AJ17" s="308">
        <f>'AF(13)'!BM$2</f>
        <v>0</v>
      </c>
      <c r="AK17" s="308">
        <f>'AF(13)'!BN$2</f>
        <v>0</v>
      </c>
      <c r="AL17" s="308">
        <f>'AF(13)'!BO$2</f>
        <v>0</v>
      </c>
      <c r="AM17" s="308">
        <f>'AF(13)'!BP$2</f>
        <v>0</v>
      </c>
      <c r="AN17" s="308">
        <f>'AF(13)'!BQ$2</f>
        <v>0</v>
      </c>
      <c r="AO17" s="308">
        <f>'AF(13)'!BR$2</f>
        <v>0</v>
      </c>
      <c r="AP17" s="308">
        <f>'AF(13)'!BS$2</f>
        <v>0</v>
      </c>
      <c r="AQ17" s="308">
        <f>'AF(13)'!BT$2</f>
        <v>0</v>
      </c>
      <c r="AR17" s="308">
        <f>'AF(13)'!BU$2</f>
        <v>0</v>
      </c>
      <c r="AS17" s="308">
        <f>'AF(13)'!BV$2</f>
        <v>0</v>
      </c>
      <c r="AT17" s="308">
        <f>'AF(13)'!BW$2</f>
        <v>0</v>
      </c>
      <c r="AU17" s="308">
        <f>'AF(13)'!BX$2</f>
        <v>0</v>
      </c>
      <c r="AV17" s="308">
        <f>'AF(13)'!BY$2</f>
        <v>0</v>
      </c>
      <c r="AW17" s="308">
        <f>'AF(13)'!BZ$2</f>
        <v>0</v>
      </c>
      <c r="AX17" s="308">
        <f>'AF(13)'!CA$2</f>
        <v>0</v>
      </c>
      <c r="AY17" s="308">
        <f>'AF(13)'!CB$2</f>
        <v>0</v>
      </c>
    </row>
    <row r="18" spans="1:51" ht="15" x14ac:dyDescent="0.25">
      <c r="A18" s="306">
        <v>14</v>
      </c>
      <c r="B18" s="308">
        <f>'AF(14)'!AE$2</f>
        <v>0</v>
      </c>
      <c r="C18" s="308">
        <f>'AF(14)'!AF$2</f>
        <v>3</v>
      </c>
      <c r="D18" s="308">
        <f>'AF(14)'!AG$2</f>
        <v>0</v>
      </c>
      <c r="E18" s="308">
        <f>'AF(14)'!AH$2</f>
        <v>0</v>
      </c>
      <c r="F18" s="308">
        <f>'AF(14)'!AI$2</f>
        <v>1</v>
      </c>
      <c r="G18" s="308">
        <f>'AF(14)'!AJ$2</f>
        <v>0</v>
      </c>
      <c r="H18" s="308">
        <f>'AF(14)'!AK$2</f>
        <v>1</v>
      </c>
      <c r="I18" s="308">
        <f ca="1">'AF(14)'!AL$2</f>
        <v>0</v>
      </c>
      <c r="J18" s="308">
        <f ca="1">'AF(14)'!AM$2</f>
        <v>0</v>
      </c>
      <c r="K18" s="308">
        <f ca="1">'AF(14)'!AN$2</f>
        <v>0</v>
      </c>
      <c r="L18" s="308" t="str">
        <f ca="1">'AF(14)'!AO$2</f>
        <v>0,0,0,0,0,0</v>
      </c>
      <c r="M18" s="309">
        <f>'AF(14)'!AP$2</f>
        <v>0</v>
      </c>
      <c r="N18" s="308">
        <f ca="1">'AF(14)'!AQ$2</f>
        <v>0</v>
      </c>
      <c r="O18" s="308">
        <f ca="1">'AF(14)'!AR$2</f>
        <v>0</v>
      </c>
      <c r="P18" s="308">
        <f ca="1">'AF(14)'!AS$2</f>
        <v>0</v>
      </c>
      <c r="Q18" s="308">
        <f ca="1">'AF(14)'!AT$2</f>
        <v>0</v>
      </c>
      <c r="R18" s="308">
        <f ca="1">'AF(14)'!AU$2</f>
        <v>0</v>
      </c>
      <c r="S18" s="308">
        <f ca="1">'AF(14)'!AV$2</f>
        <v>0</v>
      </c>
      <c r="T18" s="308">
        <f ca="1">'AF(14)'!AW$2</f>
        <v>0</v>
      </c>
      <c r="U18" s="308">
        <f ca="1">'AF(14)'!AX$2</f>
        <v>0</v>
      </c>
      <c r="V18" s="308">
        <f ca="1">'AF(14)'!AY$2</f>
        <v>0</v>
      </c>
      <c r="W18" s="308">
        <f ca="1">'AF(14)'!AZ$2</f>
        <v>0</v>
      </c>
      <c r="X18" s="308">
        <f ca="1">'AF(14)'!BA$2</f>
        <v>0</v>
      </c>
      <c r="Y18" s="308">
        <f ca="1">'AF(14)'!BB$2</f>
        <v>0</v>
      </c>
      <c r="Z18" s="308">
        <f ca="1">'AF(14)'!BC$2</f>
        <v>0</v>
      </c>
      <c r="AA18" s="308">
        <f ca="1">'AF(14)'!BD$2</f>
        <v>0</v>
      </c>
      <c r="AB18" s="308">
        <f ca="1">'AF(14)'!BE$2</f>
        <v>0</v>
      </c>
      <c r="AC18" s="308">
        <f ca="1">'AF(14)'!BF$2</f>
        <v>0</v>
      </c>
      <c r="AD18" s="308">
        <f ca="1">'AF(14)'!BG$2</f>
        <v>0</v>
      </c>
      <c r="AE18" s="308">
        <f ca="1">'AF(14)'!BH$2</f>
        <v>0</v>
      </c>
      <c r="AF18" s="308">
        <f ca="1">'AF(14)'!BI$2</f>
        <v>0</v>
      </c>
      <c r="AG18" s="308">
        <f ca="1">'AF(14)'!BJ$2</f>
        <v>0</v>
      </c>
      <c r="AH18" s="308">
        <f>'AF(14)'!BK$2</f>
        <v>0</v>
      </c>
      <c r="AI18" s="308">
        <f>'AF(14)'!BL$2</f>
        <v>0</v>
      </c>
      <c r="AJ18" s="308">
        <f>'AF(14)'!BM$2</f>
        <v>0</v>
      </c>
      <c r="AK18" s="308">
        <f>'AF(14)'!BN$2</f>
        <v>0</v>
      </c>
      <c r="AL18" s="308">
        <f>'AF(14)'!BO$2</f>
        <v>0</v>
      </c>
      <c r="AM18" s="308">
        <f>'AF(14)'!BP$2</f>
        <v>0</v>
      </c>
      <c r="AN18" s="308">
        <f>'AF(14)'!BQ$2</f>
        <v>0</v>
      </c>
      <c r="AO18" s="308">
        <f>'AF(14)'!BR$2</f>
        <v>0</v>
      </c>
      <c r="AP18" s="308">
        <f>'AF(14)'!BS$2</f>
        <v>0</v>
      </c>
      <c r="AQ18" s="308">
        <f>'AF(14)'!BT$2</f>
        <v>0</v>
      </c>
      <c r="AR18" s="308">
        <f>'AF(14)'!BU$2</f>
        <v>0</v>
      </c>
      <c r="AS18" s="308">
        <f>'AF(14)'!BV$2</f>
        <v>0</v>
      </c>
      <c r="AT18" s="308">
        <f>'AF(14)'!BW$2</f>
        <v>0</v>
      </c>
      <c r="AU18" s="308">
        <f>'AF(14)'!BX$2</f>
        <v>0</v>
      </c>
      <c r="AV18" s="308">
        <f>'AF(14)'!BY$2</f>
        <v>0</v>
      </c>
      <c r="AW18" s="308">
        <f>'AF(14)'!BZ$2</f>
        <v>0</v>
      </c>
      <c r="AX18" s="308">
        <f>'AF(14)'!CA$2</f>
        <v>0</v>
      </c>
      <c r="AY18" s="308">
        <f>'AF(14)'!CB$2</f>
        <v>0</v>
      </c>
    </row>
    <row r="19" spans="1:51" ht="15" x14ac:dyDescent="0.25">
      <c r="A19" s="306">
        <v>15</v>
      </c>
      <c r="B19" s="308">
        <f>'AF(15)'!AE$2</f>
        <v>0</v>
      </c>
      <c r="C19" s="308">
        <f>'AF(15)'!AF$2</f>
        <v>3</v>
      </c>
      <c r="D19" s="308">
        <f>'AF(15)'!AG$2</f>
        <v>0</v>
      </c>
      <c r="E19" s="308">
        <f>'AF(15)'!AH$2</f>
        <v>0</v>
      </c>
      <c r="F19" s="308">
        <f>'AF(15)'!AI$2</f>
        <v>1</v>
      </c>
      <c r="G19" s="308">
        <f>'AF(15)'!AJ$2</f>
        <v>0</v>
      </c>
      <c r="H19" s="308">
        <f>'AF(15)'!AK$2</f>
        <v>1</v>
      </c>
      <c r="I19" s="308">
        <f ca="1">'AF(15)'!AL$2</f>
        <v>0</v>
      </c>
      <c r="J19" s="308">
        <f ca="1">'AF(15)'!AM$2</f>
        <v>0</v>
      </c>
      <c r="K19" s="308">
        <f ca="1">'AF(15)'!AN$2</f>
        <v>0</v>
      </c>
      <c r="L19" s="308" t="str">
        <f ca="1">'AF(15)'!AO$2</f>
        <v>0,0,0,0,0,0</v>
      </c>
      <c r="M19" s="309">
        <f>'AF(15)'!AP$2</f>
        <v>0</v>
      </c>
      <c r="N19" s="308">
        <f ca="1">'AF(15)'!AQ$2</f>
        <v>0</v>
      </c>
      <c r="O19" s="308">
        <f ca="1">'AF(15)'!AR$2</f>
        <v>0</v>
      </c>
      <c r="P19" s="308">
        <f ca="1">'AF(15)'!AS$2</f>
        <v>0</v>
      </c>
      <c r="Q19" s="308">
        <f ca="1">'AF(15)'!AT$2</f>
        <v>0</v>
      </c>
      <c r="R19" s="308">
        <f ca="1">'AF(15)'!AU$2</f>
        <v>0</v>
      </c>
      <c r="S19" s="308">
        <f ca="1">'AF(15)'!AV$2</f>
        <v>0</v>
      </c>
      <c r="T19" s="308">
        <f ca="1">'AF(15)'!AW$2</f>
        <v>0</v>
      </c>
      <c r="U19" s="308">
        <f ca="1">'AF(15)'!AX$2</f>
        <v>0</v>
      </c>
      <c r="V19" s="308">
        <f ca="1">'AF(15)'!AY$2</f>
        <v>0</v>
      </c>
      <c r="W19" s="308">
        <f ca="1">'AF(15)'!AZ$2</f>
        <v>0</v>
      </c>
      <c r="X19" s="308">
        <f ca="1">'AF(15)'!BA$2</f>
        <v>0</v>
      </c>
      <c r="Y19" s="308">
        <f ca="1">'AF(15)'!BB$2</f>
        <v>0</v>
      </c>
      <c r="Z19" s="308">
        <f ca="1">'AF(15)'!BC$2</f>
        <v>0</v>
      </c>
      <c r="AA19" s="308">
        <f ca="1">'AF(15)'!BD$2</f>
        <v>0</v>
      </c>
      <c r="AB19" s="308">
        <f ca="1">'AF(15)'!BE$2</f>
        <v>0</v>
      </c>
      <c r="AC19" s="308">
        <f ca="1">'AF(15)'!BF$2</f>
        <v>0</v>
      </c>
      <c r="AD19" s="308">
        <f ca="1">'AF(15)'!BG$2</f>
        <v>0</v>
      </c>
      <c r="AE19" s="308">
        <f ca="1">'AF(15)'!BH$2</f>
        <v>0</v>
      </c>
      <c r="AF19" s="308">
        <f ca="1">'AF(15)'!BI$2</f>
        <v>0</v>
      </c>
      <c r="AG19" s="308">
        <f ca="1">'AF(15)'!BJ$2</f>
        <v>0</v>
      </c>
      <c r="AH19" s="308">
        <f>'AF(15)'!BK$2</f>
        <v>0</v>
      </c>
      <c r="AI19" s="308">
        <f>'AF(15)'!BL$2</f>
        <v>0</v>
      </c>
      <c r="AJ19" s="308">
        <f>'AF(15)'!BM$2</f>
        <v>0</v>
      </c>
      <c r="AK19" s="308">
        <f>'AF(15)'!BN$2</f>
        <v>0</v>
      </c>
      <c r="AL19" s="308">
        <f>'AF(15)'!BO$2</f>
        <v>0</v>
      </c>
      <c r="AM19" s="308">
        <f>'AF(15)'!BP$2</f>
        <v>0</v>
      </c>
      <c r="AN19" s="308">
        <f>'AF(15)'!BQ$2</f>
        <v>0</v>
      </c>
      <c r="AO19" s="308">
        <f>'AF(15)'!BR$2</f>
        <v>0</v>
      </c>
      <c r="AP19" s="308">
        <f>'AF(15)'!BS$2</f>
        <v>0</v>
      </c>
      <c r="AQ19" s="308">
        <f>'AF(15)'!BT$2</f>
        <v>0</v>
      </c>
      <c r="AR19" s="308">
        <f>'AF(15)'!BU$2</f>
        <v>0</v>
      </c>
      <c r="AS19" s="308">
        <f>'AF(15)'!BV$2</f>
        <v>0</v>
      </c>
      <c r="AT19" s="308">
        <f>'AF(15)'!BW$2</f>
        <v>0</v>
      </c>
      <c r="AU19" s="308">
        <f>'AF(15)'!BX$2</f>
        <v>0</v>
      </c>
      <c r="AV19" s="308">
        <f>'AF(15)'!BY$2</f>
        <v>0</v>
      </c>
      <c r="AW19" s="308">
        <f>'AF(15)'!BZ$2</f>
        <v>0</v>
      </c>
      <c r="AX19" s="308">
        <f>'AF(15)'!CA$2</f>
        <v>0</v>
      </c>
      <c r="AY19" s="308">
        <f>'AF(15)'!CB$2</f>
        <v>0</v>
      </c>
    </row>
    <row r="20" spans="1:51" ht="15" x14ac:dyDescent="0.25">
      <c r="A20" s="306">
        <v>16</v>
      </c>
      <c r="B20" s="308">
        <f>'AF(16)'!AE$2</f>
        <v>0</v>
      </c>
      <c r="C20" s="308">
        <f>'AF(16)'!AF$2</f>
        <v>3</v>
      </c>
      <c r="D20" s="308">
        <f>'AF(16)'!AG$2</f>
        <v>0</v>
      </c>
      <c r="E20" s="308">
        <f>'AF(16)'!AH$2</f>
        <v>0</v>
      </c>
      <c r="F20" s="308">
        <f>'AF(16)'!AI$2</f>
        <v>1</v>
      </c>
      <c r="G20" s="308">
        <f>'AF(16)'!AJ$2</f>
        <v>0</v>
      </c>
      <c r="H20" s="308">
        <f>'AF(16)'!AK$2</f>
        <v>1</v>
      </c>
      <c r="I20" s="308">
        <f ca="1">'AF(16)'!AL$2</f>
        <v>0</v>
      </c>
      <c r="J20" s="308">
        <f ca="1">'AF(16)'!AM$2</f>
        <v>0</v>
      </c>
      <c r="K20" s="308">
        <f ca="1">'AF(16)'!AN$2</f>
        <v>0</v>
      </c>
      <c r="L20" s="308" t="str">
        <f ca="1">'AF(16)'!AO$2</f>
        <v>0,0,0,0,0,0</v>
      </c>
      <c r="M20" s="309">
        <f>'AF(16)'!AP$2</f>
        <v>0</v>
      </c>
      <c r="N20" s="308">
        <f ca="1">'AF(16)'!AQ$2</f>
        <v>0</v>
      </c>
      <c r="O20" s="308">
        <f ca="1">'AF(16)'!AR$2</f>
        <v>0</v>
      </c>
      <c r="P20" s="308">
        <f ca="1">'AF(16)'!AS$2</f>
        <v>0</v>
      </c>
      <c r="Q20" s="308">
        <f ca="1">'AF(16)'!AT$2</f>
        <v>0</v>
      </c>
      <c r="R20" s="308">
        <f ca="1">'AF(16)'!AU$2</f>
        <v>0</v>
      </c>
      <c r="S20" s="308">
        <f ca="1">'AF(16)'!AV$2</f>
        <v>0</v>
      </c>
      <c r="T20" s="308">
        <f ca="1">'AF(16)'!AW$2</f>
        <v>0</v>
      </c>
      <c r="U20" s="308">
        <f ca="1">'AF(16)'!AX$2</f>
        <v>0</v>
      </c>
      <c r="V20" s="308">
        <f ca="1">'AF(16)'!AY$2</f>
        <v>0</v>
      </c>
      <c r="W20" s="308">
        <f ca="1">'AF(16)'!AZ$2</f>
        <v>0</v>
      </c>
      <c r="X20" s="308">
        <f ca="1">'AF(16)'!BA$2</f>
        <v>0</v>
      </c>
      <c r="Y20" s="308">
        <f ca="1">'AF(16)'!BB$2</f>
        <v>0</v>
      </c>
      <c r="Z20" s="308">
        <f ca="1">'AF(16)'!BC$2</f>
        <v>0</v>
      </c>
      <c r="AA20" s="308">
        <f ca="1">'AF(16)'!BD$2</f>
        <v>0</v>
      </c>
      <c r="AB20" s="308">
        <f ca="1">'AF(16)'!BE$2</f>
        <v>0</v>
      </c>
      <c r="AC20" s="308">
        <f ca="1">'AF(16)'!BF$2</f>
        <v>0</v>
      </c>
      <c r="AD20" s="308">
        <f ca="1">'AF(16)'!BG$2</f>
        <v>0</v>
      </c>
      <c r="AE20" s="308">
        <f ca="1">'AF(16)'!BH$2</f>
        <v>0</v>
      </c>
      <c r="AF20" s="308">
        <f ca="1">'AF(16)'!BI$2</f>
        <v>0</v>
      </c>
      <c r="AG20" s="308">
        <f ca="1">'AF(16)'!BJ$2</f>
        <v>0</v>
      </c>
      <c r="AH20" s="308">
        <f>'AF(16)'!BK$2</f>
        <v>0</v>
      </c>
      <c r="AI20" s="308">
        <f>'AF(16)'!BL$2</f>
        <v>0</v>
      </c>
      <c r="AJ20" s="308">
        <f>'AF(16)'!BM$2</f>
        <v>0</v>
      </c>
      <c r="AK20" s="308">
        <f>'AF(16)'!BN$2</f>
        <v>0</v>
      </c>
      <c r="AL20" s="308">
        <f>'AF(16)'!BO$2</f>
        <v>0</v>
      </c>
      <c r="AM20" s="308">
        <f>'AF(16)'!BP$2</f>
        <v>0</v>
      </c>
      <c r="AN20" s="308">
        <f>'AF(16)'!BQ$2</f>
        <v>0</v>
      </c>
      <c r="AO20" s="308">
        <f>'AF(16)'!BR$2</f>
        <v>0</v>
      </c>
      <c r="AP20" s="308">
        <f>'AF(16)'!BS$2</f>
        <v>0</v>
      </c>
      <c r="AQ20" s="308">
        <f>'AF(16)'!BT$2</f>
        <v>0</v>
      </c>
      <c r="AR20" s="308">
        <f>'AF(16)'!BU$2</f>
        <v>0</v>
      </c>
      <c r="AS20" s="308">
        <f>'AF(16)'!BV$2</f>
        <v>0</v>
      </c>
      <c r="AT20" s="308">
        <f>'AF(16)'!BW$2</f>
        <v>0</v>
      </c>
      <c r="AU20" s="308">
        <f>'AF(16)'!BX$2</f>
        <v>0</v>
      </c>
      <c r="AV20" s="308">
        <f>'AF(16)'!BY$2</f>
        <v>0</v>
      </c>
      <c r="AW20" s="308">
        <f>'AF(16)'!BZ$2</f>
        <v>0</v>
      </c>
      <c r="AX20" s="308">
        <f>'AF(16)'!CA$2</f>
        <v>0</v>
      </c>
      <c r="AY20" s="308">
        <f>'AF(16)'!CB$2</f>
        <v>0</v>
      </c>
    </row>
    <row r="21" spans="1:51" ht="15" x14ac:dyDescent="0.25">
      <c r="A21" s="306">
        <v>17</v>
      </c>
      <c r="B21" s="308">
        <f>'AF(17)'!AE$2</f>
        <v>0</v>
      </c>
      <c r="C21" s="308">
        <f>'AF(17)'!AF$2</f>
        <v>3</v>
      </c>
      <c r="D21" s="308">
        <f>'AF(17)'!AG$2</f>
        <v>0</v>
      </c>
      <c r="E21" s="308">
        <f>'AF(17)'!AH$2</f>
        <v>0</v>
      </c>
      <c r="F21" s="308">
        <f>'AF(17)'!AI$2</f>
        <v>1</v>
      </c>
      <c r="G21" s="308">
        <f>'AF(17)'!AJ$2</f>
        <v>0</v>
      </c>
      <c r="H21" s="308">
        <f>'AF(17)'!AK$2</f>
        <v>1</v>
      </c>
      <c r="I21" s="308">
        <f ca="1">'AF(17)'!AL$2</f>
        <v>0</v>
      </c>
      <c r="J21" s="308">
        <f ca="1">'AF(17)'!AM$2</f>
        <v>0</v>
      </c>
      <c r="K21" s="308">
        <f ca="1">'AF(17)'!AN$2</f>
        <v>0</v>
      </c>
      <c r="L21" s="308" t="str">
        <f ca="1">'AF(17)'!AO$2</f>
        <v>0,0,0,0,0,0</v>
      </c>
      <c r="M21" s="309">
        <f>'AF(17)'!AP$2</f>
        <v>0</v>
      </c>
      <c r="N21" s="308">
        <f ca="1">'AF(17)'!AQ$2</f>
        <v>0</v>
      </c>
      <c r="O21" s="308">
        <f ca="1">'AF(17)'!AR$2</f>
        <v>0</v>
      </c>
      <c r="P21" s="308">
        <f ca="1">'AF(17)'!AS$2</f>
        <v>0</v>
      </c>
      <c r="Q21" s="308">
        <f ca="1">'AF(17)'!AT$2</f>
        <v>0</v>
      </c>
      <c r="R21" s="308">
        <f ca="1">'AF(17)'!AU$2</f>
        <v>0</v>
      </c>
      <c r="S21" s="308">
        <f ca="1">'AF(17)'!AV$2</f>
        <v>0</v>
      </c>
      <c r="T21" s="308">
        <f ca="1">'AF(17)'!AW$2</f>
        <v>0</v>
      </c>
      <c r="U21" s="308">
        <f ca="1">'AF(17)'!AX$2</f>
        <v>0</v>
      </c>
      <c r="V21" s="308">
        <f ca="1">'AF(17)'!AY$2</f>
        <v>0</v>
      </c>
      <c r="W21" s="308">
        <f ca="1">'AF(17)'!AZ$2</f>
        <v>0</v>
      </c>
      <c r="X21" s="308">
        <f ca="1">'AF(17)'!BA$2</f>
        <v>0</v>
      </c>
      <c r="Y21" s="308">
        <f ca="1">'AF(17)'!BB$2</f>
        <v>0</v>
      </c>
      <c r="Z21" s="308">
        <f ca="1">'AF(17)'!BC$2</f>
        <v>0</v>
      </c>
      <c r="AA21" s="308">
        <f ca="1">'AF(17)'!BD$2</f>
        <v>0</v>
      </c>
      <c r="AB21" s="308">
        <f ca="1">'AF(17)'!BE$2</f>
        <v>0</v>
      </c>
      <c r="AC21" s="308">
        <f ca="1">'AF(17)'!BF$2</f>
        <v>0</v>
      </c>
      <c r="AD21" s="308">
        <f ca="1">'AF(17)'!BG$2</f>
        <v>0</v>
      </c>
      <c r="AE21" s="308">
        <f ca="1">'AF(17)'!BH$2</f>
        <v>0</v>
      </c>
      <c r="AF21" s="308">
        <f ca="1">'AF(17)'!BI$2</f>
        <v>0</v>
      </c>
      <c r="AG21" s="308">
        <f ca="1">'AF(17)'!BJ$2</f>
        <v>0</v>
      </c>
      <c r="AH21" s="308">
        <f>'AF(17)'!BK$2</f>
        <v>0</v>
      </c>
      <c r="AI21" s="308">
        <f>'AF(17)'!BL$2</f>
        <v>0</v>
      </c>
      <c r="AJ21" s="308">
        <f>'AF(17)'!BM$2</f>
        <v>0</v>
      </c>
      <c r="AK21" s="308">
        <f>'AF(17)'!BN$2</f>
        <v>0</v>
      </c>
      <c r="AL21" s="308">
        <f>'AF(17)'!BO$2</f>
        <v>0</v>
      </c>
      <c r="AM21" s="308">
        <f>'AF(17)'!BP$2</f>
        <v>0</v>
      </c>
      <c r="AN21" s="308">
        <f>'AF(17)'!BQ$2</f>
        <v>0</v>
      </c>
      <c r="AO21" s="308">
        <f>'AF(17)'!BR$2</f>
        <v>0</v>
      </c>
      <c r="AP21" s="308">
        <f>'AF(17)'!BS$2</f>
        <v>0</v>
      </c>
      <c r="AQ21" s="308">
        <f>'AF(17)'!BT$2</f>
        <v>0</v>
      </c>
      <c r="AR21" s="308">
        <f>'AF(17)'!BU$2</f>
        <v>0</v>
      </c>
      <c r="AS21" s="308">
        <f>'AF(17)'!BV$2</f>
        <v>0</v>
      </c>
      <c r="AT21" s="308">
        <f>'AF(17)'!BW$2</f>
        <v>0</v>
      </c>
      <c r="AU21" s="308">
        <f>'AF(17)'!BX$2</f>
        <v>0</v>
      </c>
      <c r="AV21" s="308">
        <f>'AF(17)'!BY$2</f>
        <v>0</v>
      </c>
      <c r="AW21" s="308">
        <f>'AF(17)'!BZ$2</f>
        <v>0</v>
      </c>
      <c r="AX21" s="308">
        <f>'AF(17)'!CA$2</f>
        <v>0</v>
      </c>
      <c r="AY21" s="308">
        <f>'AF(17)'!CB$2</f>
        <v>0</v>
      </c>
    </row>
    <row r="22" spans="1:51" ht="15" x14ac:dyDescent="0.25">
      <c r="A22" s="306">
        <v>18</v>
      </c>
      <c r="B22" s="308">
        <f>'AF(18)'!AE$2</f>
        <v>0</v>
      </c>
      <c r="C22" s="308">
        <f>'AF(18)'!AF$2</f>
        <v>3</v>
      </c>
      <c r="D22" s="308">
        <f>'AF(18)'!AG$2</f>
        <v>0</v>
      </c>
      <c r="E22" s="308">
        <f>'AF(18)'!AH$2</f>
        <v>0</v>
      </c>
      <c r="F22" s="308">
        <f>'AF(18)'!AI$2</f>
        <v>1</v>
      </c>
      <c r="G22" s="308">
        <f>'AF(18)'!AJ$2</f>
        <v>0</v>
      </c>
      <c r="H22" s="308">
        <f>'AF(18)'!AK$2</f>
        <v>1</v>
      </c>
      <c r="I22" s="308">
        <f ca="1">'AF(18)'!AL$2</f>
        <v>0</v>
      </c>
      <c r="J22" s="308">
        <f ca="1">'AF(18)'!AM$2</f>
        <v>0</v>
      </c>
      <c r="K22" s="308">
        <f ca="1">'AF(18)'!AN$2</f>
        <v>0</v>
      </c>
      <c r="L22" s="308" t="str">
        <f ca="1">'AF(18)'!AO$2</f>
        <v>0,0,0,0,0,0</v>
      </c>
      <c r="M22" s="309">
        <f>'AF(18)'!AP$2</f>
        <v>0</v>
      </c>
      <c r="N22" s="308">
        <f ca="1">'AF(18)'!AQ$2</f>
        <v>0</v>
      </c>
      <c r="O22" s="308">
        <f ca="1">'AF(18)'!AR$2</f>
        <v>0</v>
      </c>
      <c r="P22" s="308">
        <f ca="1">'AF(18)'!AS$2</f>
        <v>0</v>
      </c>
      <c r="Q22" s="308">
        <f ca="1">'AF(18)'!AT$2</f>
        <v>0</v>
      </c>
      <c r="R22" s="308">
        <f ca="1">'AF(18)'!AU$2</f>
        <v>0</v>
      </c>
      <c r="S22" s="308">
        <f ca="1">'AF(18)'!AV$2</f>
        <v>0</v>
      </c>
      <c r="T22" s="308">
        <f ca="1">'AF(18)'!AW$2</f>
        <v>0</v>
      </c>
      <c r="U22" s="308">
        <f ca="1">'AF(18)'!AX$2</f>
        <v>0</v>
      </c>
      <c r="V22" s="308">
        <f ca="1">'AF(18)'!AY$2</f>
        <v>0</v>
      </c>
      <c r="W22" s="308">
        <f ca="1">'AF(18)'!AZ$2</f>
        <v>0</v>
      </c>
      <c r="X22" s="308">
        <f ca="1">'AF(18)'!BA$2</f>
        <v>0</v>
      </c>
      <c r="Y22" s="308">
        <f ca="1">'AF(18)'!BB$2</f>
        <v>0</v>
      </c>
      <c r="Z22" s="308">
        <f ca="1">'AF(18)'!BC$2</f>
        <v>0</v>
      </c>
      <c r="AA22" s="308">
        <f ca="1">'AF(18)'!BD$2</f>
        <v>0</v>
      </c>
      <c r="AB22" s="308">
        <f ca="1">'AF(18)'!BE$2</f>
        <v>0</v>
      </c>
      <c r="AC22" s="308">
        <f ca="1">'AF(18)'!BF$2</f>
        <v>0</v>
      </c>
      <c r="AD22" s="308">
        <f ca="1">'AF(18)'!BG$2</f>
        <v>0</v>
      </c>
      <c r="AE22" s="308">
        <f ca="1">'AF(18)'!BH$2</f>
        <v>0</v>
      </c>
      <c r="AF22" s="308">
        <f ca="1">'AF(18)'!BI$2</f>
        <v>0</v>
      </c>
      <c r="AG22" s="308">
        <f ca="1">'AF(18)'!BJ$2</f>
        <v>0</v>
      </c>
      <c r="AH22" s="308">
        <f>'AF(18)'!BK$2</f>
        <v>0</v>
      </c>
      <c r="AI22" s="308">
        <f>'AF(18)'!BL$2</f>
        <v>0</v>
      </c>
      <c r="AJ22" s="308">
        <f>'AF(18)'!BM$2</f>
        <v>0</v>
      </c>
      <c r="AK22" s="308">
        <f>'AF(18)'!BN$2</f>
        <v>0</v>
      </c>
      <c r="AL22" s="308">
        <f>'AF(18)'!BO$2</f>
        <v>0</v>
      </c>
      <c r="AM22" s="308">
        <f>'AF(18)'!BP$2</f>
        <v>0</v>
      </c>
      <c r="AN22" s="308">
        <f>'AF(18)'!BQ$2</f>
        <v>0</v>
      </c>
      <c r="AO22" s="308">
        <f>'AF(18)'!BR$2</f>
        <v>0</v>
      </c>
      <c r="AP22" s="308">
        <f>'AF(18)'!BS$2</f>
        <v>0</v>
      </c>
      <c r="AQ22" s="308">
        <f>'AF(18)'!BT$2</f>
        <v>0</v>
      </c>
      <c r="AR22" s="308">
        <f>'AF(18)'!BU$2</f>
        <v>0</v>
      </c>
      <c r="AS22" s="308">
        <f>'AF(18)'!BV$2</f>
        <v>0</v>
      </c>
      <c r="AT22" s="308">
        <f>'AF(18)'!BW$2</f>
        <v>0</v>
      </c>
      <c r="AU22" s="308">
        <f>'AF(18)'!BX$2</f>
        <v>0</v>
      </c>
      <c r="AV22" s="308">
        <f>'AF(18)'!BY$2</f>
        <v>0</v>
      </c>
      <c r="AW22" s="308">
        <f>'AF(18)'!BZ$2</f>
        <v>0</v>
      </c>
      <c r="AX22" s="308">
        <f>'AF(18)'!CA$2</f>
        <v>0</v>
      </c>
      <c r="AY22" s="308">
        <f>'AF(18)'!CB$2</f>
        <v>0</v>
      </c>
    </row>
    <row r="23" spans="1:51" ht="15" x14ac:dyDescent="0.25">
      <c r="A23" s="306">
        <v>19</v>
      </c>
      <c r="B23" s="308">
        <f>'AF(19)'!AE$2</f>
        <v>0</v>
      </c>
      <c r="C23" s="308">
        <f>'AF(19)'!AF$2</f>
        <v>3</v>
      </c>
      <c r="D23" s="308">
        <f>'AF(19)'!AG$2</f>
        <v>0</v>
      </c>
      <c r="E23" s="308">
        <f>'AF(19)'!AH$2</f>
        <v>0</v>
      </c>
      <c r="F23" s="308">
        <f>'AF(19)'!AI$2</f>
        <v>1</v>
      </c>
      <c r="G23" s="308">
        <f>'AF(19)'!AJ$2</f>
        <v>0</v>
      </c>
      <c r="H23" s="308">
        <f>'AF(19)'!AK$2</f>
        <v>1</v>
      </c>
      <c r="I23" s="308">
        <f ca="1">'AF(19)'!AL$2</f>
        <v>0</v>
      </c>
      <c r="J23" s="308">
        <f ca="1">'AF(19)'!AM$2</f>
        <v>0</v>
      </c>
      <c r="K23" s="308">
        <f ca="1">'AF(19)'!AN$2</f>
        <v>0</v>
      </c>
      <c r="L23" s="308" t="str">
        <f ca="1">'AF(19)'!AO$2</f>
        <v>0,0,0,0,0,0</v>
      </c>
      <c r="M23" s="309">
        <f>'AF(19)'!AP$2</f>
        <v>0</v>
      </c>
      <c r="N23" s="308">
        <f ca="1">'AF(19)'!AQ$2</f>
        <v>0</v>
      </c>
      <c r="O23" s="308">
        <f ca="1">'AF(19)'!AR$2</f>
        <v>0</v>
      </c>
      <c r="P23" s="308">
        <f ca="1">'AF(19)'!AS$2</f>
        <v>0</v>
      </c>
      <c r="Q23" s="308">
        <f ca="1">'AF(19)'!AT$2</f>
        <v>0</v>
      </c>
      <c r="R23" s="308">
        <f ca="1">'AF(19)'!AU$2</f>
        <v>0</v>
      </c>
      <c r="S23" s="308">
        <f ca="1">'AF(19)'!AV$2</f>
        <v>0</v>
      </c>
      <c r="T23" s="308">
        <f ca="1">'AF(19)'!AW$2</f>
        <v>0</v>
      </c>
      <c r="U23" s="308">
        <f ca="1">'AF(19)'!AX$2</f>
        <v>0</v>
      </c>
      <c r="V23" s="308">
        <f ca="1">'AF(19)'!AY$2</f>
        <v>0</v>
      </c>
      <c r="W23" s="308">
        <f ca="1">'AF(19)'!AZ$2</f>
        <v>0</v>
      </c>
      <c r="X23" s="308">
        <f ca="1">'AF(19)'!BA$2</f>
        <v>0</v>
      </c>
      <c r="Y23" s="308">
        <f ca="1">'AF(19)'!BB$2</f>
        <v>0</v>
      </c>
      <c r="Z23" s="308">
        <f ca="1">'AF(19)'!BC$2</f>
        <v>0</v>
      </c>
      <c r="AA23" s="308">
        <f ca="1">'AF(19)'!BD$2</f>
        <v>0</v>
      </c>
      <c r="AB23" s="308">
        <f ca="1">'AF(19)'!BE$2</f>
        <v>0</v>
      </c>
      <c r="AC23" s="308">
        <f ca="1">'AF(19)'!BF$2</f>
        <v>0</v>
      </c>
      <c r="AD23" s="308">
        <f ca="1">'AF(19)'!BG$2</f>
        <v>0</v>
      </c>
      <c r="AE23" s="308">
        <f ca="1">'AF(19)'!BH$2</f>
        <v>0</v>
      </c>
      <c r="AF23" s="308">
        <f ca="1">'AF(19)'!BI$2</f>
        <v>0</v>
      </c>
      <c r="AG23" s="308">
        <f ca="1">'AF(19)'!BJ$2</f>
        <v>0</v>
      </c>
      <c r="AH23" s="308">
        <f>'AF(19)'!BK$2</f>
        <v>0</v>
      </c>
      <c r="AI23" s="308">
        <f>'AF(19)'!BL$2</f>
        <v>0</v>
      </c>
      <c r="AJ23" s="308">
        <f>'AF(19)'!BM$2</f>
        <v>0</v>
      </c>
      <c r="AK23" s="308">
        <f>'AF(19)'!BN$2</f>
        <v>0</v>
      </c>
      <c r="AL23" s="308">
        <f>'AF(19)'!BO$2</f>
        <v>0</v>
      </c>
      <c r="AM23" s="308">
        <f>'AF(19)'!BP$2</f>
        <v>0</v>
      </c>
      <c r="AN23" s="308">
        <f>'AF(19)'!BQ$2</f>
        <v>0</v>
      </c>
      <c r="AO23" s="308">
        <f>'AF(19)'!BR$2</f>
        <v>0</v>
      </c>
      <c r="AP23" s="308">
        <f>'AF(19)'!BS$2</f>
        <v>0</v>
      </c>
      <c r="AQ23" s="308">
        <f>'AF(19)'!BT$2</f>
        <v>0</v>
      </c>
      <c r="AR23" s="308">
        <f>'AF(19)'!BU$2</f>
        <v>0</v>
      </c>
      <c r="AS23" s="308">
        <f>'AF(19)'!BV$2</f>
        <v>0</v>
      </c>
      <c r="AT23" s="308">
        <f>'AF(19)'!BW$2</f>
        <v>0</v>
      </c>
      <c r="AU23" s="308">
        <f>'AF(19)'!BX$2</f>
        <v>0</v>
      </c>
      <c r="AV23" s="308">
        <f>'AF(19)'!BY$2</f>
        <v>0</v>
      </c>
      <c r="AW23" s="308">
        <f>'AF(19)'!BZ$2</f>
        <v>0</v>
      </c>
      <c r="AX23" s="308">
        <f>'AF(19)'!CA$2</f>
        <v>0</v>
      </c>
      <c r="AY23" s="308">
        <f>'AF(19)'!CB$2</f>
        <v>0</v>
      </c>
    </row>
    <row r="24" spans="1:51" ht="15" x14ac:dyDescent="0.25">
      <c r="A24" s="306">
        <v>20</v>
      </c>
      <c r="B24" s="308">
        <f>'AF(20)'!AE$2</f>
        <v>0</v>
      </c>
      <c r="C24" s="308">
        <f>'AF(20)'!AF$2</f>
        <v>3</v>
      </c>
      <c r="D24" s="308">
        <f>'AF(20)'!AG$2</f>
        <v>0</v>
      </c>
      <c r="E24" s="308">
        <f>'AF(20)'!AH$2</f>
        <v>0</v>
      </c>
      <c r="F24" s="308">
        <f>'AF(20)'!AI$2</f>
        <v>1</v>
      </c>
      <c r="G24" s="308">
        <f>'AF(20)'!AJ$2</f>
        <v>0</v>
      </c>
      <c r="H24" s="308">
        <f>'AF(20)'!AK$2</f>
        <v>1</v>
      </c>
      <c r="I24" s="308">
        <f ca="1">'AF(20)'!AL$2</f>
        <v>0</v>
      </c>
      <c r="J24" s="308">
        <f ca="1">'AF(20)'!AM$2</f>
        <v>0</v>
      </c>
      <c r="K24" s="308">
        <f ca="1">'AF(20)'!AN$2</f>
        <v>0</v>
      </c>
      <c r="L24" s="308" t="str">
        <f ca="1">'AF(20)'!AO$2</f>
        <v>0,0,0,0,0,0</v>
      </c>
      <c r="M24" s="309">
        <f>'AF(20)'!AP$2</f>
        <v>0</v>
      </c>
      <c r="N24" s="308">
        <f ca="1">'AF(20)'!AQ$2</f>
        <v>0</v>
      </c>
      <c r="O24" s="308">
        <f ca="1">'AF(20)'!AR$2</f>
        <v>0</v>
      </c>
      <c r="P24" s="308">
        <f ca="1">'AF(20)'!AS$2</f>
        <v>0</v>
      </c>
      <c r="Q24" s="308">
        <f ca="1">'AF(20)'!AT$2</f>
        <v>0</v>
      </c>
      <c r="R24" s="308">
        <f ca="1">'AF(20)'!AU$2</f>
        <v>0</v>
      </c>
      <c r="S24" s="308">
        <f ca="1">'AF(20)'!AV$2</f>
        <v>0</v>
      </c>
      <c r="T24" s="308">
        <f ca="1">'AF(20)'!AW$2</f>
        <v>0</v>
      </c>
      <c r="U24" s="308">
        <f ca="1">'AF(20)'!AX$2</f>
        <v>0</v>
      </c>
      <c r="V24" s="308">
        <f ca="1">'AF(20)'!AY$2</f>
        <v>0</v>
      </c>
      <c r="W24" s="308">
        <f ca="1">'AF(20)'!AZ$2</f>
        <v>0</v>
      </c>
      <c r="X24" s="308">
        <f ca="1">'AF(20)'!BA$2</f>
        <v>0</v>
      </c>
      <c r="Y24" s="308">
        <f ca="1">'AF(20)'!BB$2</f>
        <v>0</v>
      </c>
      <c r="Z24" s="308">
        <f ca="1">'AF(20)'!BC$2</f>
        <v>0</v>
      </c>
      <c r="AA24" s="308">
        <f ca="1">'AF(20)'!BD$2</f>
        <v>0</v>
      </c>
      <c r="AB24" s="308">
        <f ca="1">'AF(20)'!BE$2</f>
        <v>0</v>
      </c>
      <c r="AC24" s="308">
        <f ca="1">'AF(20)'!BF$2</f>
        <v>0</v>
      </c>
      <c r="AD24" s="308">
        <f ca="1">'AF(20)'!BG$2</f>
        <v>0</v>
      </c>
      <c r="AE24" s="308">
        <f ca="1">'AF(20)'!BH$2</f>
        <v>0</v>
      </c>
      <c r="AF24" s="308">
        <f ca="1">'AF(20)'!BI$2</f>
        <v>0</v>
      </c>
      <c r="AG24" s="308">
        <f ca="1">'AF(20)'!BJ$2</f>
        <v>0</v>
      </c>
      <c r="AH24" s="308">
        <f>'AF(20)'!BK$2</f>
        <v>0</v>
      </c>
      <c r="AI24" s="308">
        <f>'AF(20)'!BL$2</f>
        <v>0</v>
      </c>
      <c r="AJ24" s="308">
        <f>'AF(20)'!BM$2</f>
        <v>0</v>
      </c>
      <c r="AK24" s="308">
        <f>'AF(20)'!BN$2</f>
        <v>0</v>
      </c>
      <c r="AL24" s="308">
        <f>'AF(20)'!BO$2</f>
        <v>0</v>
      </c>
      <c r="AM24" s="308">
        <f>'AF(20)'!BP$2</f>
        <v>0</v>
      </c>
      <c r="AN24" s="308">
        <f>'AF(20)'!BQ$2</f>
        <v>0</v>
      </c>
      <c r="AO24" s="308">
        <f>'AF(20)'!BR$2</f>
        <v>0</v>
      </c>
      <c r="AP24" s="308">
        <f>'AF(20)'!BS$2</f>
        <v>0</v>
      </c>
      <c r="AQ24" s="308">
        <f>'AF(20)'!BT$2</f>
        <v>0</v>
      </c>
      <c r="AR24" s="308">
        <f>'AF(20)'!BU$2</f>
        <v>0</v>
      </c>
      <c r="AS24" s="308">
        <f>'AF(20)'!BV$2</f>
        <v>0</v>
      </c>
      <c r="AT24" s="308">
        <f>'AF(20)'!BW$2</f>
        <v>0</v>
      </c>
      <c r="AU24" s="308">
        <f>'AF(20)'!BX$2</f>
        <v>0</v>
      </c>
      <c r="AV24" s="308">
        <f>'AF(20)'!BY$2</f>
        <v>0</v>
      </c>
      <c r="AW24" s="308">
        <f>'AF(20)'!BZ$2</f>
        <v>0</v>
      </c>
      <c r="AX24" s="308">
        <f>'AF(20)'!CA$2</f>
        <v>0</v>
      </c>
      <c r="AY24" s="308">
        <f>'AF(20)'!CB$2</f>
        <v>0</v>
      </c>
    </row>
    <row r="25" spans="1:51" ht="15" x14ac:dyDescent="0.25">
      <c r="A25" s="306">
        <v>21</v>
      </c>
      <c r="B25" s="308">
        <f>'AF(21)'!AE$2</f>
        <v>0</v>
      </c>
      <c r="C25" s="308">
        <f>'AF(21)'!AF$2</f>
        <v>3</v>
      </c>
      <c r="D25" s="308">
        <f>'AF(21)'!AG$2</f>
        <v>0</v>
      </c>
      <c r="E25" s="308">
        <f>'AF(21)'!AH$2</f>
        <v>0</v>
      </c>
      <c r="F25" s="308">
        <f>'AF(21)'!AI$2</f>
        <v>1</v>
      </c>
      <c r="G25" s="308">
        <f>'AF(21)'!AJ$2</f>
        <v>0</v>
      </c>
      <c r="H25" s="308">
        <f>'AF(21)'!AK$2</f>
        <v>1</v>
      </c>
      <c r="I25" s="308">
        <f ca="1">'AF(21)'!AL$2</f>
        <v>0</v>
      </c>
      <c r="J25" s="308">
        <f ca="1">'AF(21)'!AM$2</f>
        <v>0</v>
      </c>
      <c r="K25" s="308">
        <f ca="1">'AF(21)'!AN$2</f>
        <v>0</v>
      </c>
      <c r="L25" s="308" t="str">
        <f ca="1">'AF(21)'!AO$2</f>
        <v>0,0,0,0,0,0</v>
      </c>
      <c r="M25" s="309">
        <f>'AF(21)'!AP$2</f>
        <v>0</v>
      </c>
      <c r="N25" s="308">
        <f ca="1">'AF(21)'!AQ$2</f>
        <v>0</v>
      </c>
      <c r="O25" s="308">
        <f ca="1">'AF(21)'!AR$2</f>
        <v>0</v>
      </c>
      <c r="P25" s="308">
        <f ca="1">'AF(21)'!AS$2</f>
        <v>0</v>
      </c>
      <c r="Q25" s="308">
        <f ca="1">'AF(21)'!AT$2</f>
        <v>0</v>
      </c>
      <c r="R25" s="308">
        <f ca="1">'AF(21)'!AU$2</f>
        <v>0</v>
      </c>
      <c r="S25" s="308">
        <f ca="1">'AF(21)'!AV$2</f>
        <v>0</v>
      </c>
      <c r="T25" s="308">
        <f ca="1">'AF(21)'!AW$2</f>
        <v>0</v>
      </c>
      <c r="U25" s="308">
        <f ca="1">'AF(21)'!AX$2</f>
        <v>0</v>
      </c>
      <c r="V25" s="308">
        <f ca="1">'AF(21)'!AY$2</f>
        <v>0</v>
      </c>
      <c r="W25" s="308">
        <f ca="1">'AF(21)'!AZ$2</f>
        <v>0</v>
      </c>
      <c r="X25" s="308">
        <f ca="1">'AF(21)'!BA$2</f>
        <v>0</v>
      </c>
      <c r="Y25" s="308">
        <f ca="1">'AF(21)'!BB$2</f>
        <v>0</v>
      </c>
      <c r="Z25" s="308">
        <f ca="1">'AF(21)'!BC$2</f>
        <v>0</v>
      </c>
      <c r="AA25" s="308">
        <f ca="1">'AF(21)'!BD$2</f>
        <v>0</v>
      </c>
      <c r="AB25" s="308">
        <f ca="1">'AF(21)'!BE$2</f>
        <v>0</v>
      </c>
      <c r="AC25" s="308">
        <f ca="1">'AF(21)'!BF$2</f>
        <v>0</v>
      </c>
      <c r="AD25" s="308">
        <f ca="1">'AF(21)'!BG$2</f>
        <v>0</v>
      </c>
      <c r="AE25" s="308">
        <f ca="1">'AF(21)'!BH$2</f>
        <v>0</v>
      </c>
      <c r="AF25" s="308">
        <f ca="1">'AF(21)'!BI$2</f>
        <v>0</v>
      </c>
      <c r="AG25" s="308">
        <f ca="1">'AF(21)'!BJ$2</f>
        <v>0</v>
      </c>
      <c r="AH25" s="308">
        <f>'AF(21)'!BK$2</f>
        <v>0</v>
      </c>
      <c r="AI25" s="308">
        <f>'AF(21)'!BL$2</f>
        <v>0</v>
      </c>
      <c r="AJ25" s="308">
        <f>'AF(21)'!BM$2</f>
        <v>0</v>
      </c>
      <c r="AK25" s="308">
        <f>'AF(21)'!BN$2</f>
        <v>0</v>
      </c>
      <c r="AL25" s="308">
        <f>'AF(21)'!BO$2</f>
        <v>0</v>
      </c>
      <c r="AM25" s="308">
        <f>'AF(21)'!BP$2</f>
        <v>0</v>
      </c>
      <c r="AN25" s="308">
        <f>'AF(21)'!BQ$2</f>
        <v>0</v>
      </c>
      <c r="AO25" s="308">
        <f>'AF(21)'!BR$2</f>
        <v>0</v>
      </c>
      <c r="AP25" s="308">
        <f>'AF(21)'!BS$2</f>
        <v>0</v>
      </c>
      <c r="AQ25" s="308">
        <f>'AF(21)'!BT$2</f>
        <v>0</v>
      </c>
      <c r="AR25" s="308">
        <f>'AF(21)'!BU$2</f>
        <v>0</v>
      </c>
      <c r="AS25" s="308">
        <f>'AF(21)'!BV$2</f>
        <v>0</v>
      </c>
      <c r="AT25" s="308">
        <f>'AF(21)'!BW$2</f>
        <v>0</v>
      </c>
      <c r="AU25" s="308">
        <f>'AF(21)'!BX$2</f>
        <v>0</v>
      </c>
      <c r="AV25" s="308">
        <f>'AF(21)'!BY$2</f>
        <v>0</v>
      </c>
      <c r="AW25" s="308">
        <f>'AF(21)'!BZ$2</f>
        <v>0</v>
      </c>
      <c r="AX25" s="308">
        <f>'AF(21)'!CA$2</f>
        <v>0</v>
      </c>
      <c r="AY25" s="308">
        <f>'AF(21)'!CB$2</f>
        <v>0</v>
      </c>
    </row>
    <row r="26" spans="1:51" ht="15" x14ac:dyDescent="0.25">
      <c r="A26" s="306">
        <v>22</v>
      </c>
      <c r="B26" s="308">
        <f>'AF(22)'!AE$2</f>
        <v>0</v>
      </c>
      <c r="C26" s="308">
        <f>'AF(22)'!AF$2</f>
        <v>3</v>
      </c>
      <c r="D26" s="308">
        <f>'AF(22)'!AG$2</f>
        <v>0</v>
      </c>
      <c r="E26" s="308">
        <f>'AF(22)'!AH$2</f>
        <v>0</v>
      </c>
      <c r="F26" s="308">
        <f>'AF(22)'!AI$2</f>
        <v>1</v>
      </c>
      <c r="G26" s="308">
        <f>'AF(22)'!AJ$2</f>
        <v>0</v>
      </c>
      <c r="H26" s="308">
        <f>'AF(22)'!AK$2</f>
        <v>1</v>
      </c>
      <c r="I26" s="308">
        <f ca="1">'AF(22)'!AL$2</f>
        <v>0</v>
      </c>
      <c r="J26" s="308">
        <f ca="1">'AF(22)'!AM$2</f>
        <v>0</v>
      </c>
      <c r="K26" s="308">
        <f ca="1">'AF(22)'!AN$2</f>
        <v>0</v>
      </c>
      <c r="L26" s="308" t="str">
        <f ca="1">'AF(22)'!AO$2</f>
        <v>0,0,0,0,0,0</v>
      </c>
      <c r="M26" s="309">
        <f>'AF(22)'!AP$2</f>
        <v>0</v>
      </c>
      <c r="N26" s="308">
        <f ca="1">'AF(22)'!AQ$2</f>
        <v>0</v>
      </c>
      <c r="O26" s="308">
        <f ca="1">'AF(22)'!AR$2</f>
        <v>0</v>
      </c>
      <c r="P26" s="308">
        <f ca="1">'AF(22)'!AS$2</f>
        <v>0</v>
      </c>
      <c r="Q26" s="308">
        <f ca="1">'AF(22)'!AT$2</f>
        <v>0</v>
      </c>
      <c r="R26" s="308">
        <f ca="1">'AF(22)'!AU$2</f>
        <v>0</v>
      </c>
      <c r="S26" s="308">
        <f ca="1">'AF(22)'!AV$2</f>
        <v>0</v>
      </c>
      <c r="T26" s="308">
        <f ca="1">'AF(22)'!AW$2</f>
        <v>0</v>
      </c>
      <c r="U26" s="308">
        <f ca="1">'AF(22)'!AX$2</f>
        <v>0</v>
      </c>
      <c r="V26" s="308">
        <f ca="1">'AF(22)'!AY$2</f>
        <v>0</v>
      </c>
      <c r="W26" s="308">
        <f ca="1">'AF(22)'!AZ$2</f>
        <v>0</v>
      </c>
      <c r="X26" s="308">
        <f ca="1">'AF(22)'!BA$2</f>
        <v>0</v>
      </c>
      <c r="Y26" s="308">
        <f ca="1">'AF(22)'!BB$2</f>
        <v>0</v>
      </c>
      <c r="Z26" s="308">
        <f ca="1">'AF(22)'!BC$2</f>
        <v>0</v>
      </c>
      <c r="AA26" s="308">
        <f ca="1">'AF(22)'!BD$2</f>
        <v>0</v>
      </c>
      <c r="AB26" s="308">
        <f ca="1">'AF(22)'!BE$2</f>
        <v>0</v>
      </c>
      <c r="AC26" s="308">
        <f ca="1">'AF(22)'!BF$2</f>
        <v>0</v>
      </c>
      <c r="AD26" s="308">
        <f ca="1">'AF(22)'!BG$2</f>
        <v>0</v>
      </c>
      <c r="AE26" s="308">
        <f ca="1">'AF(22)'!BH$2</f>
        <v>0</v>
      </c>
      <c r="AF26" s="308">
        <f ca="1">'AF(22)'!BI$2</f>
        <v>0</v>
      </c>
      <c r="AG26" s="308">
        <f ca="1">'AF(22)'!BJ$2</f>
        <v>0</v>
      </c>
      <c r="AH26" s="308">
        <f>'AF(22)'!BK$2</f>
        <v>0</v>
      </c>
      <c r="AI26" s="308">
        <f>'AF(22)'!BL$2</f>
        <v>0</v>
      </c>
      <c r="AJ26" s="308">
        <f>'AF(22)'!BM$2</f>
        <v>0</v>
      </c>
      <c r="AK26" s="308">
        <f>'AF(22)'!BN$2</f>
        <v>0</v>
      </c>
      <c r="AL26" s="308">
        <f>'AF(22)'!BO$2</f>
        <v>0</v>
      </c>
      <c r="AM26" s="308">
        <f>'AF(22)'!BP$2</f>
        <v>0</v>
      </c>
      <c r="AN26" s="308">
        <f>'AF(22)'!BQ$2</f>
        <v>0</v>
      </c>
      <c r="AO26" s="308">
        <f>'AF(22)'!BR$2</f>
        <v>0</v>
      </c>
      <c r="AP26" s="308">
        <f>'AF(22)'!BS$2</f>
        <v>0</v>
      </c>
      <c r="AQ26" s="308">
        <f>'AF(22)'!BT$2</f>
        <v>0</v>
      </c>
      <c r="AR26" s="308">
        <f>'AF(22)'!BU$2</f>
        <v>0</v>
      </c>
      <c r="AS26" s="308">
        <f>'AF(22)'!BV$2</f>
        <v>0</v>
      </c>
      <c r="AT26" s="308">
        <f>'AF(22)'!BW$2</f>
        <v>0</v>
      </c>
      <c r="AU26" s="308">
        <f>'AF(22)'!BX$2</f>
        <v>0</v>
      </c>
      <c r="AV26" s="308">
        <f>'AF(22)'!BY$2</f>
        <v>0</v>
      </c>
      <c r="AW26" s="308">
        <f>'AF(22)'!BZ$2</f>
        <v>0</v>
      </c>
      <c r="AX26" s="308">
        <f>'AF(22)'!CA$2</f>
        <v>0</v>
      </c>
      <c r="AY26" s="308">
        <f>'AF(22)'!CB$2</f>
        <v>0</v>
      </c>
    </row>
    <row r="27" spans="1:51" ht="15" x14ac:dyDescent="0.25">
      <c r="A27" s="306">
        <v>23</v>
      </c>
      <c r="B27" s="308">
        <f>'AF(23)'!AE$2</f>
        <v>0</v>
      </c>
      <c r="C27" s="308">
        <f>'AF(23)'!AF$2</f>
        <v>3</v>
      </c>
      <c r="D27" s="308">
        <f>'AF(23)'!AG$2</f>
        <v>0</v>
      </c>
      <c r="E27" s="308">
        <f>'AF(23)'!AH$2</f>
        <v>0</v>
      </c>
      <c r="F27" s="308">
        <f>'AF(23)'!AI$2</f>
        <v>1</v>
      </c>
      <c r="G27" s="308">
        <f>'AF(23)'!AJ$2</f>
        <v>0</v>
      </c>
      <c r="H27" s="308">
        <f>'AF(23)'!AK$2</f>
        <v>1</v>
      </c>
      <c r="I27" s="308">
        <f ca="1">'AF(23)'!AL$2</f>
        <v>0</v>
      </c>
      <c r="J27" s="308">
        <f ca="1">'AF(23)'!AM$2</f>
        <v>0</v>
      </c>
      <c r="K27" s="308">
        <f ca="1">'AF(23)'!AN$2</f>
        <v>0</v>
      </c>
      <c r="L27" s="308" t="str">
        <f ca="1">'AF(23)'!AO$2</f>
        <v>0,0,0,0,0,0</v>
      </c>
      <c r="M27" s="309">
        <f>'AF(23)'!AP$2</f>
        <v>0</v>
      </c>
      <c r="N27" s="308">
        <f ca="1">'AF(23)'!AQ$2</f>
        <v>0</v>
      </c>
      <c r="O27" s="308">
        <f ca="1">'AF(23)'!AR$2</f>
        <v>0</v>
      </c>
      <c r="P27" s="308">
        <f ca="1">'AF(23)'!AS$2</f>
        <v>0</v>
      </c>
      <c r="Q27" s="308">
        <f ca="1">'AF(23)'!AT$2</f>
        <v>0</v>
      </c>
      <c r="R27" s="308">
        <f ca="1">'AF(23)'!AU$2</f>
        <v>0</v>
      </c>
      <c r="S27" s="308">
        <f ca="1">'AF(23)'!AV$2</f>
        <v>0</v>
      </c>
      <c r="T27" s="308">
        <f ca="1">'AF(23)'!AW$2</f>
        <v>0</v>
      </c>
      <c r="U27" s="308">
        <f ca="1">'AF(23)'!AX$2</f>
        <v>0</v>
      </c>
      <c r="V27" s="308">
        <f ca="1">'AF(23)'!AY$2</f>
        <v>0</v>
      </c>
      <c r="W27" s="308">
        <f ca="1">'AF(23)'!AZ$2</f>
        <v>0</v>
      </c>
      <c r="X27" s="308">
        <f ca="1">'AF(23)'!BA$2</f>
        <v>0</v>
      </c>
      <c r="Y27" s="308">
        <f ca="1">'AF(23)'!BB$2</f>
        <v>0</v>
      </c>
      <c r="Z27" s="308">
        <f ca="1">'AF(23)'!BC$2</f>
        <v>0</v>
      </c>
      <c r="AA27" s="308">
        <f ca="1">'AF(23)'!BD$2</f>
        <v>0</v>
      </c>
      <c r="AB27" s="308">
        <f ca="1">'AF(23)'!BE$2</f>
        <v>0</v>
      </c>
      <c r="AC27" s="308">
        <f ca="1">'AF(23)'!BF$2</f>
        <v>0</v>
      </c>
      <c r="AD27" s="308">
        <f ca="1">'AF(23)'!BG$2</f>
        <v>0</v>
      </c>
      <c r="AE27" s="308">
        <f ca="1">'AF(23)'!BH$2</f>
        <v>0</v>
      </c>
      <c r="AF27" s="308">
        <f ca="1">'AF(23)'!BI$2</f>
        <v>0</v>
      </c>
      <c r="AG27" s="308">
        <f ca="1">'AF(23)'!BJ$2</f>
        <v>0</v>
      </c>
      <c r="AH27" s="308">
        <f>'AF(23)'!BK$2</f>
        <v>0</v>
      </c>
      <c r="AI27" s="308">
        <f>'AF(23)'!BL$2</f>
        <v>0</v>
      </c>
      <c r="AJ27" s="308">
        <f>'AF(23)'!BM$2</f>
        <v>0</v>
      </c>
      <c r="AK27" s="308">
        <f>'AF(23)'!BN$2</f>
        <v>0</v>
      </c>
      <c r="AL27" s="308">
        <f>'AF(23)'!BO$2</f>
        <v>0</v>
      </c>
      <c r="AM27" s="308">
        <f>'AF(23)'!BP$2</f>
        <v>0</v>
      </c>
      <c r="AN27" s="308">
        <f>'AF(23)'!BQ$2</f>
        <v>0</v>
      </c>
      <c r="AO27" s="308">
        <f>'AF(23)'!BR$2</f>
        <v>0</v>
      </c>
      <c r="AP27" s="308">
        <f>'AF(23)'!BS$2</f>
        <v>0</v>
      </c>
      <c r="AQ27" s="308">
        <f>'AF(23)'!BT$2</f>
        <v>0</v>
      </c>
      <c r="AR27" s="308">
        <f>'AF(23)'!BU$2</f>
        <v>0</v>
      </c>
      <c r="AS27" s="308">
        <f>'AF(23)'!BV$2</f>
        <v>0</v>
      </c>
      <c r="AT27" s="308">
        <f>'AF(23)'!BW$2</f>
        <v>0</v>
      </c>
      <c r="AU27" s="308">
        <f>'AF(23)'!BX$2</f>
        <v>0</v>
      </c>
      <c r="AV27" s="308">
        <f>'AF(23)'!BY$2</f>
        <v>0</v>
      </c>
      <c r="AW27" s="308">
        <f>'AF(23)'!BZ$2</f>
        <v>0</v>
      </c>
      <c r="AX27" s="308">
        <f>'AF(23)'!CA$2</f>
        <v>0</v>
      </c>
      <c r="AY27" s="308">
        <f>'AF(23)'!CB$2</f>
        <v>0</v>
      </c>
    </row>
    <row r="28" spans="1:51" ht="15" x14ac:dyDescent="0.25">
      <c r="A28" s="306">
        <v>24</v>
      </c>
      <c r="B28" s="308">
        <f>'AF(24)'!AE$2</f>
        <v>0</v>
      </c>
      <c r="C28" s="308">
        <f>'AF(24)'!AF$2</f>
        <v>3</v>
      </c>
      <c r="D28" s="308">
        <f>'AF(24)'!AG$2</f>
        <v>0</v>
      </c>
      <c r="E28" s="308">
        <f>'AF(24)'!AH$2</f>
        <v>0</v>
      </c>
      <c r="F28" s="308">
        <f>'AF(24)'!AI$2</f>
        <v>1</v>
      </c>
      <c r="G28" s="308">
        <f>'AF(24)'!AJ$2</f>
        <v>0</v>
      </c>
      <c r="H28" s="308">
        <f>'AF(24)'!AK$2</f>
        <v>1</v>
      </c>
      <c r="I28" s="308">
        <f ca="1">'AF(24)'!AL$2</f>
        <v>0</v>
      </c>
      <c r="J28" s="308">
        <f ca="1">'AF(24)'!AM$2</f>
        <v>0</v>
      </c>
      <c r="K28" s="308">
        <f ca="1">'AF(24)'!AN$2</f>
        <v>0</v>
      </c>
      <c r="L28" s="308" t="str">
        <f ca="1">'AF(24)'!AO$2</f>
        <v>0,0,0,0,0,0</v>
      </c>
      <c r="M28" s="309">
        <f>'AF(24)'!AP$2</f>
        <v>0</v>
      </c>
      <c r="N28" s="308">
        <f ca="1">'AF(24)'!AQ$2</f>
        <v>0</v>
      </c>
      <c r="O28" s="308">
        <f ca="1">'AF(24)'!AR$2</f>
        <v>0</v>
      </c>
      <c r="P28" s="308">
        <f ca="1">'AF(24)'!AS$2</f>
        <v>0</v>
      </c>
      <c r="Q28" s="308">
        <f ca="1">'AF(24)'!AT$2</f>
        <v>0</v>
      </c>
      <c r="R28" s="308">
        <f ca="1">'AF(24)'!AU$2</f>
        <v>0</v>
      </c>
      <c r="S28" s="308">
        <f ca="1">'AF(24)'!AV$2</f>
        <v>0</v>
      </c>
      <c r="T28" s="308">
        <f ca="1">'AF(24)'!AW$2</f>
        <v>0</v>
      </c>
      <c r="U28" s="308">
        <f ca="1">'AF(24)'!AX$2</f>
        <v>0</v>
      </c>
      <c r="V28" s="308">
        <f ca="1">'AF(24)'!AY$2</f>
        <v>0</v>
      </c>
      <c r="W28" s="308">
        <f ca="1">'AF(24)'!AZ$2</f>
        <v>0</v>
      </c>
      <c r="X28" s="308">
        <f ca="1">'AF(24)'!BA$2</f>
        <v>0</v>
      </c>
      <c r="Y28" s="308">
        <f ca="1">'AF(24)'!BB$2</f>
        <v>0</v>
      </c>
      <c r="Z28" s="308">
        <f ca="1">'AF(24)'!BC$2</f>
        <v>0</v>
      </c>
      <c r="AA28" s="308">
        <f ca="1">'AF(24)'!BD$2</f>
        <v>0</v>
      </c>
      <c r="AB28" s="308">
        <f ca="1">'AF(24)'!BE$2</f>
        <v>0</v>
      </c>
      <c r="AC28" s="308">
        <f ca="1">'AF(24)'!BF$2</f>
        <v>0</v>
      </c>
      <c r="AD28" s="308">
        <f ca="1">'AF(24)'!BG$2</f>
        <v>0</v>
      </c>
      <c r="AE28" s="308">
        <f ca="1">'AF(24)'!BH$2</f>
        <v>0</v>
      </c>
      <c r="AF28" s="308">
        <f ca="1">'AF(24)'!BI$2</f>
        <v>0</v>
      </c>
      <c r="AG28" s="308">
        <f ca="1">'AF(24)'!BJ$2</f>
        <v>0</v>
      </c>
      <c r="AH28" s="308">
        <f>'AF(24)'!BK$2</f>
        <v>0</v>
      </c>
      <c r="AI28" s="308">
        <f>'AF(24)'!BL$2</f>
        <v>0</v>
      </c>
      <c r="AJ28" s="308">
        <f>'AF(24)'!BM$2</f>
        <v>0</v>
      </c>
      <c r="AK28" s="308">
        <f>'AF(24)'!BN$2</f>
        <v>0</v>
      </c>
      <c r="AL28" s="308">
        <f>'AF(24)'!BO$2</f>
        <v>0</v>
      </c>
      <c r="AM28" s="308">
        <f>'AF(24)'!BP$2</f>
        <v>0</v>
      </c>
      <c r="AN28" s="308">
        <f>'AF(24)'!BQ$2</f>
        <v>0</v>
      </c>
      <c r="AO28" s="308">
        <f>'AF(24)'!BR$2</f>
        <v>0</v>
      </c>
      <c r="AP28" s="308">
        <f>'AF(24)'!BS$2</f>
        <v>0</v>
      </c>
      <c r="AQ28" s="308">
        <f>'AF(24)'!BT$2</f>
        <v>0</v>
      </c>
      <c r="AR28" s="308">
        <f>'AF(24)'!BU$2</f>
        <v>0</v>
      </c>
      <c r="AS28" s="308">
        <f>'AF(24)'!BV$2</f>
        <v>0</v>
      </c>
      <c r="AT28" s="308">
        <f>'AF(24)'!BW$2</f>
        <v>0</v>
      </c>
      <c r="AU28" s="308">
        <f>'AF(24)'!BX$2</f>
        <v>0</v>
      </c>
      <c r="AV28" s="308">
        <f>'AF(24)'!BY$2</f>
        <v>0</v>
      </c>
      <c r="AW28" s="308">
        <f>'AF(24)'!BZ$2</f>
        <v>0</v>
      </c>
      <c r="AX28" s="308">
        <f>'AF(24)'!CA$2</f>
        <v>0</v>
      </c>
      <c r="AY28" s="308">
        <f>'AF(24)'!CB$2</f>
        <v>0</v>
      </c>
    </row>
    <row r="29" spans="1:51" ht="15" x14ac:dyDescent="0.25">
      <c r="A29" s="306">
        <v>25</v>
      </c>
      <c r="B29" s="308">
        <f>'AF(25)'!AE$2</f>
        <v>0</v>
      </c>
      <c r="C29" s="308">
        <f>'AF(25)'!AF$2</f>
        <v>3</v>
      </c>
      <c r="D29" s="308">
        <f>'AF(25)'!AG$2</f>
        <v>0</v>
      </c>
      <c r="E29" s="308">
        <f>'AF(25)'!AH$2</f>
        <v>0</v>
      </c>
      <c r="F29" s="308">
        <f>'AF(25)'!AI$2</f>
        <v>1</v>
      </c>
      <c r="G29" s="308">
        <f>'AF(25)'!AJ$2</f>
        <v>0</v>
      </c>
      <c r="H29" s="308">
        <f>'AF(25)'!AK$2</f>
        <v>1</v>
      </c>
      <c r="I29" s="308">
        <f ca="1">'AF(25)'!AL$2</f>
        <v>0</v>
      </c>
      <c r="J29" s="308">
        <f ca="1">'AF(25)'!AM$2</f>
        <v>0</v>
      </c>
      <c r="K29" s="308">
        <f ca="1">'AF(25)'!AN$2</f>
        <v>0</v>
      </c>
      <c r="L29" s="308" t="str">
        <f ca="1">'AF(25)'!AO$2</f>
        <v>0,0,0,0,0,0</v>
      </c>
      <c r="M29" s="309">
        <f>'AF(25)'!AP$2</f>
        <v>0</v>
      </c>
      <c r="N29" s="308">
        <f ca="1">'AF(25)'!AQ$2</f>
        <v>0</v>
      </c>
      <c r="O29" s="308">
        <f ca="1">'AF(25)'!AR$2</f>
        <v>0</v>
      </c>
      <c r="P29" s="308">
        <f ca="1">'AF(25)'!AS$2</f>
        <v>0</v>
      </c>
      <c r="Q29" s="308">
        <f ca="1">'AF(25)'!AT$2</f>
        <v>0</v>
      </c>
      <c r="R29" s="308">
        <f ca="1">'AF(25)'!AU$2</f>
        <v>0</v>
      </c>
      <c r="S29" s="308">
        <f ca="1">'AF(25)'!AV$2</f>
        <v>0</v>
      </c>
      <c r="T29" s="308">
        <f ca="1">'AF(25)'!AW$2</f>
        <v>0</v>
      </c>
      <c r="U29" s="308">
        <f ca="1">'AF(25)'!AX$2</f>
        <v>0</v>
      </c>
      <c r="V29" s="308">
        <f ca="1">'AF(25)'!AY$2</f>
        <v>0</v>
      </c>
      <c r="W29" s="308">
        <f ca="1">'AF(25)'!AZ$2</f>
        <v>0</v>
      </c>
      <c r="X29" s="308">
        <f ca="1">'AF(25)'!BA$2</f>
        <v>0</v>
      </c>
      <c r="Y29" s="308">
        <f ca="1">'AF(25)'!BB$2</f>
        <v>0</v>
      </c>
      <c r="Z29" s="308">
        <f ca="1">'AF(25)'!BC$2</f>
        <v>0</v>
      </c>
      <c r="AA29" s="308">
        <f ca="1">'AF(25)'!BD$2</f>
        <v>0</v>
      </c>
      <c r="AB29" s="308">
        <f ca="1">'AF(25)'!BE$2</f>
        <v>0</v>
      </c>
      <c r="AC29" s="308">
        <f ca="1">'AF(25)'!BF$2</f>
        <v>0</v>
      </c>
      <c r="AD29" s="308">
        <f ca="1">'AF(25)'!BG$2</f>
        <v>0</v>
      </c>
      <c r="AE29" s="308">
        <f ca="1">'AF(25)'!BH$2</f>
        <v>0</v>
      </c>
      <c r="AF29" s="308">
        <f ca="1">'AF(25)'!BI$2</f>
        <v>0</v>
      </c>
      <c r="AG29" s="308">
        <f ca="1">'AF(25)'!BJ$2</f>
        <v>0</v>
      </c>
      <c r="AH29" s="308">
        <f>'AF(25)'!BK$2</f>
        <v>0</v>
      </c>
      <c r="AI29" s="308">
        <f>'AF(25)'!BL$2</f>
        <v>0</v>
      </c>
      <c r="AJ29" s="308">
        <f>'AF(25)'!BM$2</f>
        <v>0</v>
      </c>
      <c r="AK29" s="308">
        <f>'AF(25)'!BN$2</f>
        <v>0</v>
      </c>
      <c r="AL29" s="308">
        <f>'AF(25)'!BO$2</f>
        <v>0</v>
      </c>
      <c r="AM29" s="308">
        <f>'AF(25)'!BP$2</f>
        <v>0</v>
      </c>
      <c r="AN29" s="308">
        <f>'AF(25)'!BQ$2</f>
        <v>0</v>
      </c>
      <c r="AO29" s="308">
        <f>'AF(25)'!BR$2</f>
        <v>0</v>
      </c>
      <c r="AP29" s="308">
        <f>'AF(25)'!BS$2</f>
        <v>0</v>
      </c>
      <c r="AQ29" s="308">
        <f>'AF(25)'!BT$2</f>
        <v>0</v>
      </c>
      <c r="AR29" s="308">
        <f>'AF(25)'!BU$2</f>
        <v>0</v>
      </c>
      <c r="AS29" s="308">
        <f>'AF(25)'!BV$2</f>
        <v>0</v>
      </c>
      <c r="AT29" s="308">
        <f>'AF(25)'!BW$2</f>
        <v>0</v>
      </c>
      <c r="AU29" s="308">
        <f>'AF(25)'!BX$2</f>
        <v>0</v>
      </c>
      <c r="AV29" s="308">
        <f>'AF(25)'!BY$2</f>
        <v>0</v>
      </c>
      <c r="AW29" s="308">
        <f>'AF(25)'!BZ$2</f>
        <v>0</v>
      </c>
      <c r="AX29" s="308">
        <f>'AF(25)'!CA$2</f>
        <v>0</v>
      </c>
      <c r="AY29" s="308">
        <f>'AF(25)'!CB$2</f>
        <v>0</v>
      </c>
    </row>
    <row r="30" spans="1:51" ht="15" x14ac:dyDescent="0.25">
      <c r="A30" s="306">
        <v>26</v>
      </c>
      <c r="B30" s="308">
        <f>'AF(26)'!AE$2</f>
        <v>0</v>
      </c>
      <c r="C30" s="308">
        <f>'AF(26)'!AF$2</f>
        <v>3</v>
      </c>
      <c r="D30" s="308">
        <f>'AF(26)'!AG$2</f>
        <v>0</v>
      </c>
      <c r="E30" s="308">
        <f>'AF(26)'!AH$2</f>
        <v>0</v>
      </c>
      <c r="F30" s="308">
        <f>'AF(26)'!AI$2</f>
        <v>1</v>
      </c>
      <c r="G30" s="308">
        <f>'AF(26)'!AJ$2</f>
        <v>0</v>
      </c>
      <c r="H30" s="308">
        <f>'AF(26)'!AK$2</f>
        <v>1</v>
      </c>
      <c r="I30" s="308">
        <f ca="1">'AF(26)'!AL$2</f>
        <v>0</v>
      </c>
      <c r="J30" s="308">
        <f ca="1">'AF(26)'!AM$2</f>
        <v>0</v>
      </c>
      <c r="K30" s="308">
        <f ca="1">'AF(26)'!AN$2</f>
        <v>0</v>
      </c>
      <c r="L30" s="308" t="str">
        <f ca="1">'AF(26)'!AO$2</f>
        <v>0,0,0,0,0,0</v>
      </c>
      <c r="M30" s="309">
        <f>'AF(26)'!AP$2</f>
        <v>0</v>
      </c>
      <c r="N30" s="308">
        <f ca="1">'AF(26)'!AQ$2</f>
        <v>0</v>
      </c>
      <c r="O30" s="308">
        <f ca="1">'AF(26)'!AR$2</f>
        <v>0</v>
      </c>
      <c r="P30" s="308">
        <f ca="1">'AF(26)'!AS$2</f>
        <v>0</v>
      </c>
      <c r="Q30" s="308">
        <f ca="1">'AF(26)'!AT$2</f>
        <v>0</v>
      </c>
      <c r="R30" s="308">
        <f ca="1">'AF(26)'!AU$2</f>
        <v>0</v>
      </c>
      <c r="S30" s="308">
        <f ca="1">'AF(26)'!AV$2</f>
        <v>0</v>
      </c>
      <c r="T30" s="308">
        <f ca="1">'AF(26)'!AW$2</f>
        <v>0</v>
      </c>
      <c r="U30" s="308">
        <f ca="1">'AF(26)'!AX$2</f>
        <v>0</v>
      </c>
      <c r="V30" s="308">
        <f ca="1">'AF(26)'!AY$2</f>
        <v>0</v>
      </c>
      <c r="W30" s="308">
        <f ca="1">'AF(26)'!AZ$2</f>
        <v>0</v>
      </c>
      <c r="X30" s="308">
        <f ca="1">'AF(26)'!BA$2</f>
        <v>0</v>
      </c>
      <c r="Y30" s="308">
        <f ca="1">'AF(26)'!BB$2</f>
        <v>0</v>
      </c>
      <c r="Z30" s="308">
        <f ca="1">'AF(26)'!BC$2</f>
        <v>0</v>
      </c>
      <c r="AA30" s="308">
        <f ca="1">'AF(26)'!BD$2</f>
        <v>0</v>
      </c>
      <c r="AB30" s="308">
        <f ca="1">'AF(26)'!BE$2</f>
        <v>0</v>
      </c>
      <c r="AC30" s="308">
        <f ca="1">'AF(26)'!BF$2</f>
        <v>0</v>
      </c>
      <c r="AD30" s="308">
        <f ca="1">'AF(26)'!BG$2</f>
        <v>0</v>
      </c>
      <c r="AE30" s="308">
        <f ca="1">'AF(26)'!BH$2</f>
        <v>0</v>
      </c>
      <c r="AF30" s="308">
        <f ca="1">'AF(26)'!BI$2</f>
        <v>0</v>
      </c>
      <c r="AG30" s="308">
        <f ca="1">'AF(26)'!BJ$2</f>
        <v>0</v>
      </c>
      <c r="AH30" s="308">
        <f>'AF(26)'!BK$2</f>
        <v>0</v>
      </c>
      <c r="AI30" s="308">
        <f>'AF(26)'!BL$2</f>
        <v>0</v>
      </c>
      <c r="AJ30" s="308">
        <f>'AF(26)'!BM$2</f>
        <v>0</v>
      </c>
      <c r="AK30" s="308">
        <f>'AF(26)'!BN$2</f>
        <v>0</v>
      </c>
      <c r="AL30" s="308">
        <f>'AF(26)'!BO$2</f>
        <v>0</v>
      </c>
      <c r="AM30" s="308">
        <f>'AF(26)'!BP$2</f>
        <v>0</v>
      </c>
      <c r="AN30" s="308">
        <f>'AF(26)'!BQ$2</f>
        <v>0</v>
      </c>
      <c r="AO30" s="308">
        <f>'AF(26)'!BR$2</f>
        <v>0</v>
      </c>
      <c r="AP30" s="308">
        <f>'AF(26)'!BS$2</f>
        <v>0</v>
      </c>
      <c r="AQ30" s="308">
        <f>'AF(26)'!BT$2</f>
        <v>0</v>
      </c>
      <c r="AR30" s="308">
        <f>'AF(26)'!BU$2</f>
        <v>0</v>
      </c>
      <c r="AS30" s="308">
        <f>'AF(26)'!BV$2</f>
        <v>0</v>
      </c>
      <c r="AT30" s="308">
        <f>'AF(26)'!BW$2</f>
        <v>0</v>
      </c>
      <c r="AU30" s="308">
        <f>'AF(26)'!BX$2</f>
        <v>0</v>
      </c>
      <c r="AV30" s="308">
        <f>'AF(26)'!BY$2</f>
        <v>0</v>
      </c>
      <c r="AW30" s="308">
        <f>'AF(26)'!BZ$2</f>
        <v>0</v>
      </c>
      <c r="AX30" s="308">
        <f>'AF(26)'!CA$2</f>
        <v>0</v>
      </c>
      <c r="AY30" s="308">
        <f>'AF(26)'!CB$2</f>
        <v>0</v>
      </c>
    </row>
    <row r="31" spans="1:51" ht="15" x14ac:dyDescent="0.25">
      <c r="A31" s="306">
        <v>27</v>
      </c>
      <c r="B31" s="308">
        <f>'AF(27)'!AE$2</f>
        <v>0</v>
      </c>
      <c r="C31" s="308">
        <f>'AF(27)'!AF$2</f>
        <v>3</v>
      </c>
      <c r="D31" s="308">
        <f>'AF(27)'!AG$2</f>
        <v>0</v>
      </c>
      <c r="E31" s="308">
        <f>'AF(27)'!AH$2</f>
        <v>0</v>
      </c>
      <c r="F31" s="308">
        <f>'AF(27)'!AI$2</f>
        <v>1</v>
      </c>
      <c r="G31" s="308">
        <f>'AF(27)'!AJ$2</f>
        <v>0</v>
      </c>
      <c r="H31" s="308">
        <f>'AF(27)'!AK$2</f>
        <v>1</v>
      </c>
      <c r="I31" s="308">
        <f ca="1">'AF(27)'!AL$2</f>
        <v>0</v>
      </c>
      <c r="J31" s="308">
        <f ca="1">'AF(27)'!AM$2</f>
        <v>0</v>
      </c>
      <c r="K31" s="308">
        <f ca="1">'AF(27)'!AN$2</f>
        <v>0</v>
      </c>
      <c r="L31" s="308" t="str">
        <f ca="1">'AF(27)'!AO$2</f>
        <v>0,0,0,0,0,0</v>
      </c>
      <c r="M31" s="309">
        <f>'AF(27)'!AP$2</f>
        <v>0</v>
      </c>
      <c r="N31" s="308">
        <f ca="1">'AF(27)'!AQ$2</f>
        <v>0</v>
      </c>
      <c r="O31" s="308">
        <f ca="1">'AF(27)'!AR$2</f>
        <v>0</v>
      </c>
      <c r="P31" s="308">
        <f ca="1">'AF(27)'!AS$2</f>
        <v>0</v>
      </c>
      <c r="Q31" s="308">
        <f ca="1">'AF(27)'!AT$2</f>
        <v>0</v>
      </c>
      <c r="R31" s="308">
        <f ca="1">'AF(27)'!AU$2</f>
        <v>0</v>
      </c>
      <c r="S31" s="308">
        <f ca="1">'AF(27)'!AV$2</f>
        <v>0</v>
      </c>
      <c r="T31" s="308">
        <f ca="1">'AF(27)'!AW$2</f>
        <v>0</v>
      </c>
      <c r="U31" s="308">
        <f ca="1">'AF(27)'!AX$2</f>
        <v>0</v>
      </c>
      <c r="V31" s="308">
        <f ca="1">'AF(27)'!AY$2</f>
        <v>0</v>
      </c>
      <c r="W31" s="308">
        <f ca="1">'AF(27)'!AZ$2</f>
        <v>0</v>
      </c>
      <c r="X31" s="308">
        <f ca="1">'AF(27)'!BA$2</f>
        <v>0</v>
      </c>
      <c r="Y31" s="308">
        <f ca="1">'AF(27)'!BB$2</f>
        <v>0</v>
      </c>
      <c r="Z31" s="308">
        <f ca="1">'AF(27)'!BC$2</f>
        <v>0</v>
      </c>
      <c r="AA31" s="308">
        <f ca="1">'AF(27)'!BD$2</f>
        <v>0</v>
      </c>
      <c r="AB31" s="308">
        <f ca="1">'AF(27)'!BE$2</f>
        <v>0</v>
      </c>
      <c r="AC31" s="308">
        <f ca="1">'AF(27)'!BF$2</f>
        <v>0</v>
      </c>
      <c r="AD31" s="308">
        <f ca="1">'AF(27)'!BG$2</f>
        <v>0</v>
      </c>
      <c r="AE31" s="308">
        <f ca="1">'AF(27)'!BH$2</f>
        <v>0</v>
      </c>
      <c r="AF31" s="308">
        <f ca="1">'AF(27)'!BI$2</f>
        <v>0</v>
      </c>
      <c r="AG31" s="308">
        <f ca="1">'AF(27)'!BJ$2</f>
        <v>0</v>
      </c>
      <c r="AH31" s="308">
        <f>'AF(27)'!BK$2</f>
        <v>0</v>
      </c>
      <c r="AI31" s="308">
        <f>'AF(27)'!BL$2</f>
        <v>0</v>
      </c>
      <c r="AJ31" s="308">
        <f>'AF(27)'!BM$2</f>
        <v>0</v>
      </c>
      <c r="AK31" s="308">
        <f>'AF(27)'!BN$2</f>
        <v>0</v>
      </c>
      <c r="AL31" s="308">
        <f>'AF(27)'!BO$2</f>
        <v>0</v>
      </c>
      <c r="AM31" s="308">
        <f>'AF(27)'!BP$2</f>
        <v>0</v>
      </c>
      <c r="AN31" s="308">
        <f>'AF(27)'!BQ$2</f>
        <v>0</v>
      </c>
      <c r="AO31" s="308">
        <f>'AF(27)'!BR$2</f>
        <v>0</v>
      </c>
      <c r="AP31" s="308">
        <f>'AF(27)'!BS$2</f>
        <v>0</v>
      </c>
      <c r="AQ31" s="308">
        <f>'AF(27)'!BT$2</f>
        <v>0</v>
      </c>
      <c r="AR31" s="308">
        <f>'AF(27)'!BU$2</f>
        <v>0</v>
      </c>
      <c r="AS31" s="308">
        <f>'AF(27)'!BV$2</f>
        <v>0</v>
      </c>
      <c r="AT31" s="308">
        <f>'AF(27)'!BW$2</f>
        <v>0</v>
      </c>
      <c r="AU31" s="308">
        <f>'AF(27)'!BX$2</f>
        <v>0</v>
      </c>
      <c r="AV31" s="308">
        <f>'AF(27)'!BY$2</f>
        <v>0</v>
      </c>
      <c r="AW31" s="308">
        <f>'AF(27)'!BZ$2</f>
        <v>0</v>
      </c>
      <c r="AX31" s="308">
        <f>'AF(27)'!CA$2</f>
        <v>0</v>
      </c>
      <c r="AY31" s="308">
        <f>'AF(27)'!CB$2</f>
        <v>0</v>
      </c>
    </row>
    <row r="32" spans="1:51" ht="15" x14ac:dyDescent="0.25">
      <c r="A32" s="306">
        <v>28</v>
      </c>
      <c r="B32" s="308">
        <f>'AF(28)'!AE$2</f>
        <v>0</v>
      </c>
      <c r="C32" s="308">
        <f>'AF(28)'!AF$2</f>
        <v>3</v>
      </c>
      <c r="D32" s="308">
        <f>'AF(28)'!AG$2</f>
        <v>0</v>
      </c>
      <c r="E32" s="308">
        <f>'AF(28)'!AH$2</f>
        <v>0</v>
      </c>
      <c r="F32" s="308">
        <f>'AF(28)'!AI$2</f>
        <v>1</v>
      </c>
      <c r="G32" s="308">
        <f>'AF(28)'!AJ$2</f>
        <v>0</v>
      </c>
      <c r="H32" s="308">
        <f>'AF(28)'!AK$2</f>
        <v>1</v>
      </c>
      <c r="I32" s="308">
        <f ca="1">'AF(28)'!AL$2</f>
        <v>0</v>
      </c>
      <c r="J32" s="308">
        <f ca="1">'AF(28)'!AM$2</f>
        <v>0</v>
      </c>
      <c r="K32" s="308">
        <f ca="1">'AF(28)'!AN$2</f>
        <v>0</v>
      </c>
      <c r="L32" s="308" t="str">
        <f ca="1">'AF(28)'!AO$2</f>
        <v>0,0,0,0,0,0</v>
      </c>
      <c r="M32" s="309">
        <f>'AF(28)'!AP$2</f>
        <v>0</v>
      </c>
      <c r="N32" s="308">
        <f ca="1">'AF(28)'!AQ$2</f>
        <v>0</v>
      </c>
      <c r="O32" s="308">
        <f ca="1">'AF(28)'!AR$2</f>
        <v>0</v>
      </c>
      <c r="P32" s="308">
        <f ca="1">'AF(28)'!AS$2</f>
        <v>0</v>
      </c>
      <c r="Q32" s="308">
        <f ca="1">'AF(28)'!AT$2</f>
        <v>0</v>
      </c>
      <c r="R32" s="308">
        <f ca="1">'AF(28)'!AU$2</f>
        <v>0</v>
      </c>
      <c r="S32" s="308">
        <f ca="1">'AF(28)'!AV$2</f>
        <v>0</v>
      </c>
      <c r="T32" s="308">
        <f ca="1">'AF(28)'!AW$2</f>
        <v>0</v>
      </c>
      <c r="U32" s="308">
        <f ca="1">'AF(28)'!AX$2</f>
        <v>0</v>
      </c>
      <c r="V32" s="308">
        <f ca="1">'AF(28)'!AY$2</f>
        <v>0</v>
      </c>
      <c r="W32" s="308">
        <f ca="1">'AF(28)'!AZ$2</f>
        <v>0</v>
      </c>
      <c r="X32" s="308">
        <f ca="1">'AF(28)'!BA$2</f>
        <v>0</v>
      </c>
      <c r="Y32" s="308">
        <f ca="1">'AF(28)'!BB$2</f>
        <v>0</v>
      </c>
      <c r="Z32" s="308">
        <f ca="1">'AF(28)'!BC$2</f>
        <v>0</v>
      </c>
      <c r="AA32" s="308">
        <f ca="1">'AF(28)'!BD$2</f>
        <v>0</v>
      </c>
      <c r="AB32" s="308">
        <f ca="1">'AF(28)'!BE$2</f>
        <v>0</v>
      </c>
      <c r="AC32" s="308">
        <f ca="1">'AF(28)'!BF$2</f>
        <v>0</v>
      </c>
      <c r="AD32" s="308">
        <f ca="1">'AF(28)'!BG$2</f>
        <v>0</v>
      </c>
      <c r="AE32" s="308">
        <f ca="1">'AF(28)'!BH$2</f>
        <v>0</v>
      </c>
      <c r="AF32" s="308">
        <f ca="1">'AF(28)'!BI$2</f>
        <v>0</v>
      </c>
      <c r="AG32" s="308">
        <f ca="1">'AF(28)'!BJ$2</f>
        <v>0</v>
      </c>
      <c r="AH32" s="308">
        <f>'AF(28)'!BK$2</f>
        <v>0</v>
      </c>
      <c r="AI32" s="308">
        <f>'AF(28)'!BL$2</f>
        <v>0</v>
      </c>
      <c r="AJ32" s="308">
        <f>'AF(28)'!BM$2</f>
        <v>0</v>
      </c>
      <c r="AK32" s="308">
        <f>'AF(28)'!BN$2</f>
        <v>0</v>
      </c>
      <c r="AL32" s="308">
        <f>'AF(28)'!BO$2</f>
        <v>0</v>
      </c>
      <c r="AM32" s="308">
        <f>'AF(28)'!BP$2</f>
        <v>0</v>
      </c>
      <c r="AN32" s="308">
        <f>'AF(28)'!BQ$2</f>
        <v>0</v>
      </c>
      <c r="AO32" s="308">
        <f>'AF(28)'!BR$2</f>
        <v>0</v>
      </c>
      <c r="AP32" s="308">
        <f>'AF(28)'!BS$2</f>
        <v>0</v>
      </c>
      <c r="AQ32" s="308">
        <f>'AF(28)'!BT$2</f>
        <v>0</v>
      </c>
      <c r="AR32" s="308">
        <f>'AF(28)'!BU$2</f>
        <v>0</v>
      </c>
      <c r="AS32" s="308">
        <f>'AF(28)'!BV$2</f>
        <v>0</v>
      </c>
      <c r="AT32" s="308">
        <f>'AF(28)'!BW$2</f>
        <v>0</v>
      </c>
      <c r="AU32" s="308">
        <f>'AF(28)'!BX$2</f>
        <v>0</v>
      </c>
      <c r="AV32" s="308">
        <f>'AF(28)'!BY$2</f>
        <v>0</v>
      </c>
      <c r="AW32" s="308">
        <f>'AF(28)'!BZ$2</f>
        <v>0</v>
      </c>
      <c r="AX32" s="308">
        <f>'AF(28)'!CA$2</f>
        <v>0</v>
      </c>
      <c r="AY32" s="308">
        <f>'AF(28)'!CB$2</f>
        <v>0</v>
      </c>
    </row>
    <row r="33" spans="1:51" ht="15" x14ac:dyDescent="0.25">
      <c r="A33" s="306">
        <v>29</v>
      </c>
      <c r="B33" s="308">
        <f>'AF(29)'!AE$2</f>
        <v>0</v>
      </c>
      <c r="C33" s="308">
        <f>'AF(29)'!AF$2</f>
        <v>3</v>
      </c>
      <c r="D33" s="308">
        <f>'AF(29)'!AG$2</f>
        <v>0</v>
      </c>
      <c r="E33" s="308">
        <f>'AF(29)'!AH$2</f>
        <v>0</v>
      </c>
      <c r="F33" s="308">
        <f>'AF(29)'!AI$2</f>
        <v>1</v>
      </c>
      <c r="G33" s="308">
        <f>'AF(29)'!AJ$2</f>
        <v>0</v>
      </c>
      <c r="H33" s="308">
        <f>'AF(29)'!AK$2</f>
        <v>1</v>
      </c>
      <c r="I33" s="308">
        <f ca="1">'AF(29)'!AL$2</f>
        <v>0</v>
      </c>
      <c r="J33" s="308">
        <f ca="1">'AF(29)'!AM$2</f>
        <v>0</v>
      </c>
      <c r="K33" s="308">
        <f ca="1">'AF(29)'!AN$2</f>
        <v>0</v>
      </c>
      <c r="L33" s="308" t="str">
        <f ca="1">'AF(29)'!AO$2</f>
        <v>0,0,0,0,0,0</v>
      </c>
      <c r="M33" s="309">
        <f>'AF(29)'!AP$2</f>
        <v>0</v>
      </c>
      <c r="N33" s="308">
        <f ca="1">'AF(29)'!AQ$2</f>
        <v>0</v>
      </c>
      <c r="O33" s="308">
        <f ca="1">'AF(29)'!AR$2</f>
        <v>0</v>
      </c>
      <c r="P33" s="308">
        <f ca="1">'AF(29)'!AS$2</f>
        <v>0</v>
      </c>
      <c r="Q33" s="308">
        <f ca="1">'AF(29)'!AT$2</f>
        <v>0</v>
      </c>
      <c r="R33" s="308">
        <f ca="1">'AF(29)'!AU$2</f>
        <v>0</v>
      </c>
      <c r="S33" s="308">
        <f ca="1">'AF(29)'!AV$2</f>
        <v>0</v>
      </c>
      <c r="T33" s="308">
        <f ca="1">'AF(29)'!AW$2</f>
        <v>0</v>
      </c>
      <c r="U33" s="308">
        <f ca="1">'AF(29)'!AX$2</f>
        <v>0</v>
      </c>
      <c r="V33" s="308">
        <f ca="1">'AF(29)'!AY$2</f>
        <v>0</v>
      </c>
      <c r="W33" s="308">
        <f ca="1">'AF(29)'!AZ$2</f>
        <v>0</v>
      </c>
      <c r="X33" s="308">
        <f ca="1">'AF(29)'!BA$2</f>
        <v>0</v>
      </c>
      <c r="Y33" s="308">
        <f ca="1">'AF(29)'!BB$2</f>
        <v>0</v>
      </c>
      <c r="Z33" s="308">
        <f ca="1">'AF(29)'!BC$2</f>
        <v>0</v>
      </c>
      <c r="AA33" s="308">
        <f ca="1">'AF(29)'!BD$2</f>
        <v>0</v>
      </c>
      <c r="AB33" s="308">
        <f ca="1">'AF(29)'!BE$2</f>
        <v>0</v>
      </c>
      <c r="AC33" s="308">
        <f ca="1">'AF(29)'!BF$2</f>
        <v>0</v>
      </c>
      <c r="AD33" s="308">
        <f ca="1">'AF(29)'!BG$2</f>
        <v>0</v>
      </c>
      <c r="AE33" s="308">
        <f ca="1">'AF(29)'!BH$2</f>
        <v>0</v>
      </c>
      <c r="AF33" s="308">
        <f ca="1">'AF(29)'!BI$2</f>
        <v>0</v>
      </c>
      <c r="AG33" s="308">
        <f ca="1">'AF(29)'!BJ$2</f>
        <v>0</v>
      </c>
      <c r="AH33" s="308">
        <f>'AF(29)'!BK$2</f>
        <v>0</v>
      </c>
      <c r="AI33" s="308">
        <f>'AF(29)'!BL$2</f>
        <v>0</v>
      </c>
      <c r="AJ33" s="308">
        <f>'AF(29)'!BM$2</f>
        <v>0</v>
      </c>
      <c r="AK33" s="308">
        <f>'AF(29)'!BN$2</f>
        <v>0</v>
      </c>
      <c r="AL33" s="308">
        <f>'AF(29)'!BO$2</f>
        <v>0</v>
      </c>
      <c r="AM33" s="308">
        <f>'AF(29)'!BP$2</f>
        <v>0</v>
      </c>
      <c r="AN33" s="308">
        <f>'AF(29)'!BQ$2</f>
        <v>0</v>
      </c>
      <c r="AO33" s="308">
        <f>'AF(29)'!BR$2</f>
        <v>0</v>
      </c>
      <c r="AP33" s="308">
        <f>'AF(29)'!BS$2</f>
        <v>0</v>
      </c>
      <c r="AQ33" s="308">
        <f>'AF(29)'!BT$2</f>
        <v>0</v>
      </c>
      <c r="AR33" s="308">
        <f>'AF(29)'!BU$2</f>
        <v>0</v>
      </c>
      <c r="AS33" s="308">
        <f>'AF(29)'!BV$2</f>
        <v>0</v>
      </c>
      <c r="AT33" s="308">
        <f>'AF(29)'!BW$2</f>
        <v>0</v>
      </c>
      <c r="AU33" s="308">
        <f>'AF(29)'!BX$2</f>
        <v>0</v>
      </c>
      <c r="AV33" s="308">
        <f>'AF(29)'!BY$2</f>
        <v>0</v>
      </c>
      <c r="AW33" s="308">
        <f>'AF(29)'!BZ$2</f>
        <v>0</v>
      </c>
      <c r="AX33" s="308">
        <f>'AF(29)'!CA$2</f>
        <v>0</v>
      </c>
      <c r="AY33" s="308">
        <f>'AF(29)'!CB$2</f>
        <v>0</v>
      </c>
    </row>
    <row r="34" spans="1:51" ht="15.75" thickBot="1" x14ac:dyDescent="0.3">
      <c r="A34" s="306">
        <v>30</v>
      </c>
      <c r="B34" s="308">
        <f>'AF(30)'!AE$2</f>
        <v>0</v>
      </c>
      <c r="C34" s="308">
        <f>'AF(30)'!AF$2</f>
        <v>3</v>
      </c>
      <c r="D34" s="308">
        <f>'AF(30)'!AG$2</f>
        <v>0</v>
      </c>
      <c r="E34" s="308">
        <f>'AF(30)'!AH$2</f>
        <v>0</v>
      </c>
      <c r="F34" s="308">
        <f>'AF(30)'!AI$2</f>
        <v>1</v>
      </c>
      <c r="G34" s="308">
        <f>'AF(30)'!AJ$2</f>
        <v>0</v>
      </c>
      <c r="H34" s="308">
        <f>'AF(30)'!AK$2</f>
        <v>1</v>
      </c>
      <c r="I34" s="308">
        <f ca="1">'AF(30)'!AL$2</f>
        <v>0</v>
      </c>
      <c r="J34" s="308">
        <f ca="1">'AF(30)'!AM$2</f>
        <v>0</v>
      </c>
      <c r="K34" s="308">
        <f ca="1">'AF(30)'!AN$2</f>
        <v>0</v>
      </c>
      <c r="L34" s="308" t="str">
        <f ca="1">'AF(30)'!AO$2</f>
        <v>0,0,0,0,0,0</v>
      </c>
      <c r="M34" s="309">
        <f>'AF(30)'!AP$2</f>
        <v>0</v>
      </c>
      <c r="N34" s="308">
        <f ca="1">'AF(30)'!AQ$2</f>
        <v>0</v>
      </c>
      <c r="O34" s="308">
        <f ca="1">'AF(30)'!AR$2</f>
        <v>0</v>
      </c>
      <c r="P34" s="308">
        <f ca="1">'AF(30)'!AS$2</f>
        <v>0</v>
      </c>
      <c r="Q34" s="308">
        <f ca="1">'AF(30)'!AT$2</f>
        <v>0</v>
      </c>
      <c r="R34" s="308">
        <f ca="1">'AF(30)'!AU$2</f>
        <v>0</v>
      </c>
      <c r="S34" s="308">
        <f ca="1">'AF(30)'!AV$2</f>
        <v>0</v>
      </c>
      <c r="T34" s="308">
        <f ca="1">'AF(30)'!AW$2</f>
        <v>0</v>
      </c>
      <c r="U34" s="308">
        <f ca="1">'AF(30)'!AX$2</f>
        <v>0</v>
      </c>
      <c r="V34" s="308">
        <f ca="1">'AF(30)'!AY$2</f>
        <v>0</v>
      </c>
      <c r="W34" s="308">
        <f ca="1">'AF(30)'!AZ$2</f>
        <v>0</v>
      </c>
      <c r="X34" s="308">
        <f ca="1">'AF(30)'!BA$2</f>
        <v>0</v>
      </c>
      <c r="Y34" s="308">
        <f ca="1">'AF(30)'!BB$2</f>
        <v>0</v>
      </c>
      <c r="Z34" s="308">
        <f ca="1">'AF(30)'!BC$2</f>
        <v>0</v>
      </c>
      <c r="AA34" s="308">
        <f ca="1">'AF(30)'!BD$2</f>
        <v>0</v>
      </c>
      <c r="AB34" s="308">
        <f ca="1">'AF(30)'!BE$2</f>
        <v>0</v>
      </c>
      <c r="AC34" s="308">
        <f ca="1">'AF(30)'!BF$2</f>
        <v>0</v>
      </c>
      <c r="AD34" s="308">
        <f ca="1">'AF(30)'!BG$2</f>
        <v>0</v>
      </c>
      <c r="AE34" s="308">
        <f ca="1">'AF(30)'!BH$2</f>
        <v>0</v>
      </c>
      <c r="AF34" s="308">
        <f ca="1">'AF(30)'!BI$2</f>
        <v>0</v>
      </c>
      <c r="AG34" s="308">
        <f ca="1">'AF(30)'!BJ$2</f>
        <v>0</v>
      </c>
      <c r="AH34" s="308">
        <f>'AF(30)'!BK$2</f>
        <v>0</v>
      </c>
      <c r="AI34" s="308">
        <f>'AF(30)'!BL$2</f>
        <v>0</v>
      </c>
      <c r="AJ34" s="308">
        <f>'AF(30)'!BM$2</f>
        <v>0</v>
      </c>
      <c r="AK34" s="308">
        <f>'AF(30)'!BN$2</f>
        <v>0</v>
      </c>
      <c r="AL34" s="308">
        <f>'AF(30)'!BO$2</f>
        <v>0</v>
      </c>
      <c r="AM34" s="308">
        <f>'AF(30)'!BP$2</f>
        <v>0</v>
      </c>
      <c r="AN34" s="308">
        <f>'AF(30)'!BQ$2</f>
        <v>0</v>
      </c>
      <c r="AO34" s="308">
        <f>'AF(30)'!BR$2</f>
        <v>0</v>
      </c>
      <c r="AP34" s="308">
        <f>'AF(30)'!BS$2</f>
        <v>0</v>
      </c>
      <c r="AQ34" s="308">
        <f>'AF(30)'!BT$2</f>
        <v>0</v>
      </c>
      <c r="AR34" s="308">
        <f>'AF(30)'!BU$2</f>
        <v>0</v>
      </c>
      <c r="AS34" s="308">
        <f>'AF(30)'!BV$2</f>
        <v>0</v>
      </c>
      <c r="AT34" s="308">
        <f>'AF(30)'!BW$2</f>
        <v>0</v>
      </c>
      <c r="AU34" s="308">
        <f>'AF(30)'!BX$2</f>
        <v>0</v>
      </c>
      <c r="AV34" s="308">
        <f>'AF(30)'!BY$2</f>
        <v>0</v>
      </c>
      <c r="AW34" s="308">
        <f>'AF(30)'!BZ$2</f>
        <v>0</v>
      </c>
      <c r="AX34" s="308">
        <f>'AF(30)'!CA$2</f>
        <v>0</v>
      </c>
      <c r="AY34" s="308">
        <f>'AF(30)'!CB$2</f>
        <v>0</v>
      </c>
    </row>
    <row r="35" spans="1:51" s="362" customFormat="1" ht="19.149999999999999" customHeight="1" thickBot="1" x14ac:dyDescent="0.3">
      <c r="A35" s="363" t="s">
        <v>161</v>
      </c>
      <c r="B35" s="364">
        <f>SUM(B5:B34)</f>
        <v>0</v>
      </c>
      <c r="C35" s="364">
        <f t="shared" ref="C35:K35" si="0">SUM(C5:C34)</f>
        <v>87</v>
      </c>
      <c r="D35" s="364">
        <f t="shared" si="0"/>
        <v>0</v>
      </c>
      <c r="E35" s="364">
        <f t="shared" si="0"/>
        <v>0</v>
      </c>
      <c r="F35" s="364">
        <f t="shared" si="0"/>
        <v>29</v>
      </c>
      <c r="G35" s="364">
        <f t="shared" si="0"/>
        <v>0</v>
      </c>
      <c r="H35" s="364">
        <f t="shared" si="0"/>
        <v>29</v>
      </c>
      <c r="I35" s="364">
        <f t="shared" ca="1" si="0"/>
        <v>0</v>
      </c>
      <c r="J35" s="364">
        <f t="shared" ca="1" si="0"/>
        <v>0</v>
      </c>
      <c r="K35" s="364">
        <f t="shared" ca="1" si="0"/>
        <v>0</v>
      </c>
      <c r="L35" s="364"/>
      <c r="M35" s="365">
        <f>SUM(M5:M34)</f>
        <v>0</v>
      </c>
      <c r="N35" s="364">
        <f t="shared" ref="N35" ca="1" si="1">SUM(N5:N34)</f>
        <v>0</v>
      </c>
      <c r="O35" s="364">
        <f t="shared" ref="O35" ca="1" si="2">SUM(O5:O34)</f>
        <v>0</v>
      </c>
      <c r="P35" s="364">
        <f t="shared" ref="P35" ca="1" si="3">SUM(P5:P34)</f>
        <v>0</v>
      </c>
      <c r="Q35" s="364">
        <f t="shared" ref="Q35" ca="1" si="4">SUM(Q5:Q34)</f>
        <v>0</v>
      </c>
      <c r="R35" s="364">
        <f t="shared" ref="R35" ca="1" si="5">SUM(R5:R34)</f>
        <v>0</v>
      </c>
      <c r="S35" s="364">
        <f t="shared" ref="S35" ca="1" si="6">SUM(S5:S34)</f>
        <v>0</v>
      </c>
      <c r="T35" s="364">
        <f t="shared" ref="T35" ca="1" si="7">SUM(T5:T34)</f>
        <v>0</v>
      </c>
      <c r="U35" s="364">
        <f t="shared" ref="U35" ca="1" si="8">SUM(U5:U34)</f>
        <v>0</v>
      </c>
      <c r="V35" s="364">
        <f t="shared" ref="V35" ca="1" si="9">SUM(V5:V34)</f>
        <v>0</v>
      </c>
      <c r="W35" s="364">
        <f t="shared" ref="W35" ca="1" si="10">SUM(W5:W34)</f>
        <v>0</v>
      </c>
      <c r="X35" s="364">
        <f t="shared" ref="X35" ca="1" si="11">SUM(X5:X34)</f>
        <v>0</v>
      </c>
      <c r="Y35" s="364">
        <f t="shared" ref="Y35" ca="1" si="12">SUM(Y5:Y34)</f>
        <v>0</v>
      </c>
      <c r="Z35" s="364">
        <f t="shared" ref="Z35" ca="1" si="13">SUM(Z5:Z34)</f>
        <v>0</v>
      </c>
      <c r="AA35" s="364">
        <f t="shared" ref="AA35" ca="1" si="14">SUM(AA5:AA34)</f>
        <v>0</v>
      </c>
      <c r="AB35" s="364">
        <f t="shared" ref="AB35" ca="1" si="15">SUM(AB5:AB34)</f>
        <v>0</v>
      </c>
      <c r="AC35" s="364">
        <f t="shared" ref="AC35" ca="1" si="16">SUM(AC5:AC34)</f>
        <v>0</v>
      </c>
      <c r="AD35" s="364">
        <f t="shared" ref="AD35" ca="1" si="17">SUM(AD5:AD34)</f>
        <v>0</v>
      </c>
      <c r="AE35" s="364">
        <f t="shared" ref="AE35" ca="1" si="18">SUM(AE5:AE34)</f>
        <v>0</v>
      </c>
      <c r="AF35" s="364">
        <f t="shared" ref="AF35" ca="1" si="19">SUM(AF5:AF34)</f>
        <v>0</v>
      </c>
      <c r="AG35" s="364">
        <f t="shared" ref="AG35" ca="1" si="20">SUM(AG5:AG34)</f>
        <v>0</v>
      </c>
      <c r="AH35" s="364">
        <f t="shared" ref="AH35" si="21">SUM(AH5:AH34)</f>
        <v>0</v>
      </c>
      <c r="AI35" s="364">
        <f t="shared" ref="AI35" si="22">SUM(AI5:AI34)</f>
        <v>0</v>
      </c>
      <c r="AJ35" s="364">
        <f t="shared" ref="AJ35" si="23">SUM(AJ5:AJ34)</f>
        <v>0</v>
      </c>
      <c r="AK35" s="364">
        <f t="shared" ref="AK35" si="24">SUM(AK5:AK34)</f>
        <v>0</v>
      </c>
      <c r="AL35" s="364">
        <f t="shared" ref="AL35" si="25">SUM(AL5:AL34)</f>
        <v>0</v>
      </c>
      <c r="AM35" s="364">
        <f t="shared" ref="AM35" si="26">SUM(AM5:AM34)</f>
        <v>0</v>
      </c>
      <c r="AN35" s="364">
        <f t="shared" ref="AN35" si="27">SUM(AN5:AN34)</f>
        <v>0</v>
      </c>
      <c r="AO35" s="364">
        <f t="shared" ref="AO35" si="28">SUM(AO5:AO34)</f>
        <v>0</v>
      </c>
      <c r="AP35" s="364">
        <f t="shared" ref="AP35" si="29">SUM(AP5:AP34)</f>
        <v>0</v>
      </c>
      <c r="AQ35" s="364">
        <f t="shared" ref="AQ35" si="30">SUM(AQ5:AQ34)</f>
        <v>0</v>
      </c>
      <c r="AR35" s="364">
        <f t="shared" ref="AR35" si="31">SUM(AR5:AR34)</f>
        <v>0</v>
      </c>
      <c r="AS35" s="364">
        <f t="shared" ref="AS35" si="32">SUM(AS5:AS34)</f>
        <v>0</v>
      </c>
      <c r="AT35" s="364">
        <f t="shared" ref="AT35" si="33">SUM(AT5:AT34)</f>
        <v>0</v>
      </c>
      <c r="AU35" s="364">
        <f t="shared" ref="AU35" si="34">SUM(AU5:AU34)</f>
        <v>0</v>
      </c>
      <c r="AV35" s="364">
        <f t="shared" ref="AV35" si="35">SUM(AV5:AV34)</f>
        <v>0</v>
      </c>
      <c r="AW35" s="364">
        <f t="shared" ref="AW35" si="36">SUM(AW5:AW34)</f>
        <v>0</v>
      </c>
      <c r="AX35" s="364">
        <f t="shared" ref="AX35:AY35" si="37">SUM(AX5:AX34)</f>
        <v>0</v>
      </c>
      <c r="AY35" s="364">
        <f t="shared" si="37"/>
        <v>0</v>
      </c>
    </row>
  </sheetData>
  <mergeCells count="22">
    <mergeCell ref="AY2:AY3"/>
    <mergeCell ref="BA2:CM2"/>
    <mergeCell ref="BA1:CM1"/>
    <mergeCell ref="A1:AT1"/>
    <mergeCell ref="I2:AU2"/>
    <mergeCell ref="B2:H2"/>
    <mergeCell ref="AU1:AX1"/>
    <mergeCell ref="AV2:AX2"/>
    <mergeCell ref="AH3:AN3"/>
    <mergeCell ref="AV3:AX3"/>
    <mergeCell ref="I3:M3"/>
    <mergeCell ref="BF3:BI3"/>
    <mergeCell ref="BA3:BE3"/>
    <mergeCell ref="BJ3:BU3"/>
    <mergeCell ref="BV3:CC3"/>
    <mergeCell ref="CD3:CI3"/>
    <mergeCell ref="AO3:AU3"/>
    <mergeCell ref="B3:E3"/>
    <mergeCell ref="N3:Q3"/>
    <mergeCell ref="R3:U3"/>
    <mergeCell ref="F3:H3"/>
    <mergeCell ref="V3:AG3"/>
  </mergeCells>
  <phoneticPr fontId="36" type="noConversion"/>
  <dataValidations count="2">
    <dataValidation type="list" allowBlank="1" showInputMessage="1" showErrorMessage="1" sqref="CQ10:CQ11 CQ13" xr:uid="{00000000-0002-0000-1700-000000000000}">
      <formula1>$AO$12:$AO$13</formula1>
    </dataValidation>
    <dataValidation type="list" allowBlank="1" showInputMessage="1" showErrorMessage="1" sqref="CQ12" xr:uid="{00000000-0002-0000-1700-000001000000}">
      <formula1>$AO$14:$AO$15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BK111"/>
  <sheetViews>
    <sheetView view="pageBreakPreview" zoomScale="80" zoomScaleNormal="120" zoomScaleSheetLayoutView="80" workbookViewId="0">
      <selection activeCell="H31" sqref="H31:M31"/>
    </sheetView>
  </sheetViews>
  <sheetFormatPr baseColWidth="10" defaultColWidth="11.42578125" defaultRowHeight="12.75" x14ac:dyDescent="0.25"/>
  <cols>
    <col min="1" max="1" width="6.5703125" style="25" customWidth="1"/>
    <col min="2" max="2" width="5.140625" style="25" customWidth="1"/>
    <col min="3" max="3" width="5.28515625" style="25" customWidth="1"/>
    <col min="4" max="4" width="7.5703125" style="25" customWidth="1"/>
    <col min="5" max="5" width="5.28515625" style="25" customWidth="1"/>
    <col min="6" max="6" width="13.85546875" style="25" customWidth="1"/>
    <col min="7" max="7" width="8.28515625" style="25" customWidth="1"/>
    <col min="8" max="8" width="6.7109375" style="25" customWidth="1"/>
    <col min="9" max="9" width="10.5703125" style="25" customWidth="1"/>
    <col min="10" max="10" width="12.28515625" style="25" customWidth="1"/>
    <col min="11" max="11" width="14.140625" style="25" customWidth="1"/>
    <col min="12" max="12" width="5.42578125" style="25" customWidth="1"/>
    <col min="13" max="13" width="15.28515625" style="25" customWidth="1"/>
    <col min="14" max="14" width="15" style="25" customWidth="1"/>
    <col min="15" max="15" width="13.7109375" style="25" customWidth="1"/>
    <col min="16" max="16" width="18.28515625" style="25" customWidth="1"/>
    <col min="17" max="17" width="16.7109375" style="25" customWidth="1"/>
    <col min="18" max="18" width="22.85546875" style="25" customWidth="1"/>
    <col min="19" max="24" width="11.42578125" style="25"/>
    <col min="25" max="27" width="11.140625" style="25" customWidth="1"/>
    <col min="28" max="28" width="14.7109375" style="25" customWidth="1"/>
    <col min="29" max="36" width="11.140625" style="25" customWidth="1"/>
    <col min="37" max="37" width="14.5703125" style="25" customWidth="1"/>
    <col min="38" max="39" width="11.42578125" style="25"/>
    <col min="40" max="59" width="11.28515625" style="25" customWidth="1"/>
    <col min="60" max="63" width="15.28515625" style="25" customWidth="1"/>
    <col min="64" max="16384" width="11.42578125" style="25"/>
  </cols>
  <sheetData>
    <row r="1" spans="1:63" s="27" customFormat="1" ht="56.25" customHeight="1" x14ac:dyDescent="0.25">
      <c r="A1" s="619"/>
      <c r="B1" s="619"/>
      <c r="C1" s="619"/>
      <c r="D1" s="619"/>
      <c r="E1" s="619"/>
      <c r="F1" s="619"/>
      <c r="G1" s="619"/>
      <c r="H1" s="611" t="s">
        <v>162</v>
      </c>
      <c r="I1" s="611"/>
      <c r="J1" s="611"/>
      <c r="K1" s="611"/>
      <c r="L1" s="611"/>
      <c r="M1" s="611"/>
      <c r="N1" s="611"/>
      <c r="O1" s="611"/>
      <c r="P1" s="611"/>
      <c r="Q1" s="612" t="s">
        <v>163</v>
      </c>
      <c r="R1" s="613"/>
      <c r="S1" s="25"/>
      <c r="T1" s="25"/>
      <c r="U1" s="25"/>
      <c r="V1" s="25"/>
      <c r="W1" s="318"/>
      <c r="X1" s="352" t="s">
        <v>164</v>
      </c>
      <c r="Y1" s="353"/>
      <c r="Z1" s="353"/>
      <c r="AA1" s="353"/>
      <c r="AB1" s="353"/>
      <c r="AC1" s="353"/>
      <c r="AD1" s="353"/>
      <c r="AE1" s="353"/>
      <c r="AF1" s="353"/>
      <c r="AG1" s="354"/>
      <c r="AH1" s="332" t="s">
        <v>165</v>
      </c>
      <c r="AI1" s="273" t="s">
        <v>166</v>
      </c>
      <c r="AJ1" s="273" t="s">
        <v>167</v>
      </c>
      <c r="AK1" s="273" t="s">
        <v>168</v>
      </c>
      <c r="AL1" s="273" t="s">
        <v>169</v>
      </c>
      <c r="AM1" s="273" t="s">
        <v>170</v>
      </c>
      <c r="AN1" s="273" t="s">
        <v>171</v>
      </c>
      <c r="AO1" s="273" t="s">
        <v>172</v>
      </c>
      <c r="AP1" s="273" t="s">
        <v>173</v>
      </c>
      <c r="AQ1" s="273" t="s">
        <v>174</v>
      </c>
      <c r="AR1" s="273" t="s">
        <v>175</v>
      </c>
      <c r="AS1" s="274" t="s">
        <v>176</v>
      </c>
      <c r="AT1" s="284" t="s">
        <v>177</v>
      </c>
      <c r="AU1" s="273" t="s">
        <v>178</v>
      </c>
      <c r="AV1" s="273" t="s">
        <v>179</v>
      </c>
      <c r="AW1" s="273" t="s">
        <v>180</v>
      </c>
      <c r="AX1" s="273" t="s">
        <v>181</v>
      </c>
      <c r="AY1" s="273" t="s">
        <v>182</v>
      </c>
      <c r="AZ1" s="273" t="s">
        <v>183</v>
      </c>
      <c r="BA1" s="274" t="s">
        <v>184</v>
      </c>
      <c r="BB1" s="328" t="s">
        <v>185</v>
      </c>
      <c r="BC1" s="286" t="s">
        <v>186</v>
      </c>
      <c r="BD1" s="286" t="s">
        <v>187</v>
      </c>
      <c r="BE1" s="287" t="s">
        <v>188</v>
      </c>
      <c r="BF1" s="287" t="s">
        <v>189</v>
      </c>
      <c r="BG1" s="288" t="s">
        <v>184</v>
      </c>
      <c r="BH1" s="375" t="s">
        <v>190</v>
      </c>
      <c r="BI1" s="375" t="s">
        <v>191</v>
      </c>
      <c r="BJ1" s="375" t="s">
        <v>192</v>
      </c>
      <c r="BK1" s="375" t="s">
        <v>193</v>
      </c>
    </row>
    <row r="2" spans="1:63" s="27" customFormat="1" ht="19.5" thickBot="1" x14ac:dyDescent="0.3">
      <c r="A2" s="620" t="s">
        <v>194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28"/>
      <c r="T2" s="28"/>
      <c r="U2" s="28"/>
      <c r="V2" s="28"/>
      <c r="W2" s="28"/>
      <c r="X2" s="329">
        <f>AB14</f>
        <v>0</v>
      </c>
      <c r="Y2" s="330"/>
      <c r="Z2" s="330"/>
      <c r="AA2" s="330"/>
      <c r="AB2" s="330"/>
      <c r="AC2" s="330"/>
      <c r="AD2" s="330"/>
      <c r="AE2" s="330"/>
      <c r="AF2" s="330"/>
      <c r="AG2" s="331"/>
      <c r="AH2" s="351">
        <f>Y29</f>
        <v>1</v>
      </c>
      <c r="AI2" s="330">
        <f t="shared" ref="AI2:AS2" si="0">Z29</f>
        <v>0</v>
      </c>
      <c r="AJ2" s="330">
        <f t="shared" si="0"/>
        <v>1</v>
      </c>
      <c r="AK2" s="330">
        <f t="shared" si="0"/>
        <v>0</v>
      </c>
      <c r="AL2" s="330">
        <f t="shared" si="0"/>
        <v>0</v>
      </c>
      <c r="AM2" s="330">
        <f t="shared" si="0"/>
        <v>0</v>
      </c>
      <c r="AN2" s="330">
        <f t="shared" si="0"/>
        <v>0</v>
      </c>
      <c r="AO2" s="330">
        <f t="shared" si="0"/>
        <v>0</v>
      </c>
      <c r="AP2" s="330">
        <f t="shared" si="0"/>
        <v>1</v>
      </c>
      <c r="AQ2" s="330">
        <f t="shared" si="0"/>
        <v>0</v>
      </c>
      <c r="AR2" s="330">
        <f t="shared" si="0"/>
        <v>0</v>
      </c>
      <c r="AS2" s="331">
        <f t="shared" si="0"/>
        <v>0</v>
      </c>
      <c r="AT2" s="329">
        <f>AL30</f>
        <v>0</v>
      </c>
      <c r="AU2" s="330">
        <f t="shared" ref="AU2:BA2" si="1">AM30</f>
        <v>0</v>
      </c>
      <c r="AV2" s="330">
        <f t="shared" si="1"/>
        <v>0</v>
      </c>
      <c r="AW2" s="330">
        <f t="shared" si="1"/>
        <v>0</v>
      </c>
      <c r="AX2" s="330">
        <f t="shared" si="1"/>
        <v>0</v>
      </c>
      <c r="AY2" s="330">
        <f t="shared" si="1"/>
        <v>0</v>
      </c>
      <c r="AZ2" s="330">
        <f t="shared" si="1"/>
        <v>0</v>
      </c>
      <c r="BA2" s="331">
        <f t="shared" si="1"/>
        <v>0</v>
      </c>
      <c r="BB2" s="329">
        <f>AU30</f>
        <v>0</v>
      </c>
      <c r="BC2" s="330">
        <f t="shared" ref="BC2:BG2" si="2">AV30</f>
        <v>0</v>
      </c>
      <c r="BD2" s="330">
        <f t="shared" si="2"/>
        <v>0</v>
      </c>
      <c r="BE2" s="330">
        <f t="shared" si="2"/>
        <v>0</v>
      </c>
      <c r="BF2" s="330">
        <f t="shared" si="2"/>
        <v>0</v>
      </c>
      <c r="BG2" s="331">
        <f t="shared" si="2"/>
        <v>0</v>
      </c>
      <c r="BH2" s="376">
        <f>$G31</f>
        <v>0</v>
      </c>
      <c r="BI2" s="376">
        <f>$G32</f>
        <v>0</v>
      </c>
      <c r="BJ2" s="376">
        <f>$G33</f>
        <v>0</v>
      </c>
      <c r="BK2" s="376">
        <f>$G34</f>
        <v>0</v>
      </c>
    </row>
    <row r="3" spans="1:63" s="27" customFormat="1" ht="32.25" customHeight="1" x14ac:dyDescent="0.25">
      <c r="A3" s="621" t="s">
        <v>195</v>
      </c>
      <c r="B3" s="621"/>
      <c r="C3" s="617">
        <f>'LISTADO FAMILIAS'!C3</f>
        <v>0</v>
      </c>
      <c r="D3" s="618"/>
      <c r="E3" s="618"/>
      <c r="F3" s="618"/>
      <c r="G3" s="618"/>
      <c r="H3" s="618"/>
      <c r="I3" s="138" t="s">
        <v>196</v>
      </c>
      <c r="J3" s="615">
        <f>'LISTADO FAMILIAS'!I3</f>
        <v>0</v>
      </c>
      <c r="K3" s="616"/>
      <c r="L3" s="616"/>
      <c r="M3" s="137" t="s">
        <v>197</v>
      </c>
      <c r="N3" s="615">
        <f>'LISTADO FAMILIAS'!I4</f>
        <v>0</v>
      </c>
      <c r="O3" s="616"/>
      <c r="P3" s="614" t="s">
        <v>198</v>
      </c>
      <c r="Q3" s="614"/>
      <c r="R3" s="189">
        <f ca="1">(TODAY())</f>
        <v>44330</v>
      </c>
      <c r="S3" s="25"/>
      <c r="T3" s="25"/>
      <c r="U3" s="25"/>
      <c r="V3" s="25"/>
      <c r="W3" s="25"/>
    </row>
    <row r="4" spans="1:63" s="27" customFormat="1" ht="19.899999999999999" customHeight="1" x14ac:dyDescent="0.25">
      <c r="A4" s="621" t="s">
        <v>199</v>
      </c>
      <c r="B4" s="621"/>
      <c r="C4" s="621"/>
      <c r="D4" s="621"/>
      <c r="E4" s="621"/>
      <c r="F4" s="593"/>
      <c r="G4" s="593"/>
      <c r="H4" s="593"/>
      <c r="I4" s="593"/>
      <c r="J4" s="593"/>
      <c r="K4" s="138" t="s">
        <v>19</v>
      </c>
      <c r="L4" s="593"/>
      <c r="M4" s="593"/>
      <c r="N4" s="593"/>
      <c r="O4" s="138" t="s">
        <v>200</v>
      </c>
      <c r="P4" s="592"/>
      <c r="Q4" s="592"/>
      <c r="R4" s="592"/>
      <c r="S4" s="25"/>
      <c r="T4" s="25"/>
      <c r="U4" s="25"/>
      <c r="V4" s="25"/>
      <c r="W4" s="25"/>
    </row>
    <row r="5" spans="1:63" s="27" customFormat="1" ht="19.899999999999999" customHeight="1" x14ac:dyDescent="0.25">
      <c r="A5" s="621" t="s">
        <v>201</v>
      </c>
      <c r="B5" s="621"/>
      <c r="C5" s="621"/>
      <c r="D5" s="621"/>
      <c r="E5" s="621"/>
      <c r="F5" s="593"/>
      <c r="G5" s="593"/>
      <c r="H5" s="593"/>
      <c r="I5" s="593"/>
      <c r="J5" s="593"/>
      <c r="K5" s="138" t="s">
        <v>19</v>
      </c>
      <c r="L5" s="593"/>
      <c r="M5" s="593"/>
      <c r="N5" s="593"/>
      <c r="O5" s="138" t="s">
        <v>200</v>
      </c>
      <c r="P5" s="592"/>
      <c r="Q5" s="592"/>
      <c r="R5" s="592"/>
      <c r="S5" s="25"/>
      <c r="T5" s="25"/>
      <c r="U5" s="25"/>
      <c r="V5" s="25"/>
      <c r="W5" s="25"/>
    </row>
    <row r="6" spans="1:63" s="27" customFormat="1" ht="10.15" customHeight="1" x14ac:dyDescent="0.25"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1"/>
      <c r="S6" s="25"/>
      <c r="T6" s="25"/>
      <c r="U6" s="25"/>
      <c r="V6" s="25"/>
      <c r="W6" s="25"/>
    </row>
    <row r="7" spans="1:63" s="27" customFormat="1" ht="18" customHeight="1" thickBot="1" x14ac:dyDescent="0.3">
      <c r="A7" s="597" t="s">
        <v>202</v>
      </c>
      <c r="B7" s="597"/>
      <c r="C7" s="597"/>
      <c r="D7" s="597"/>
      <c r="E7" s="597"/>
      <c r="F7" s="597"/>
      <c r="G7" s="597"/>
      <c r="H7" s="597"/>
      <c r="I7" s="597"/>
      <c r="J7" s="597"/>
      <c r="K7" s="597"/>
      <c r="L7" s="597"/>
      <c r="M7" s="597"/>
      <c r="N7" s="597"/>
      <c r="O7" s="597"/>
      <c r="P7" s="597"/>
      <c r="Q7" s="597"/>
      <c r="R7" s="597"/>
      <c r="S7" s="25"/>
      <c r="T7" s="25"/>
      <c r="U7" s="25"/>
      <c r="V7" s="25"/>
      <c r="W7" s="25"/>
      <c r="BA7" s="25"/>
      <c r="BB7" s="25"/>
      <c r="BC7" s="25"/>
      <c r="BD7" s="25"/>
      <c r="BE7" s="25"/>
      <c r="BF7" s="25"/>
      <c r="BG7" s="25"/>
    </row>
    <row r="8" spans="1:63" s="27" customFormat="1" ht="27.75" customHeight="1" x14ac:dyDescent="0.25">
      <c r="A8" s="598" t="s">
        <v>46</v>
      </c>
      <c r="B8" s="559" t="s">
        <v>203</v>
      </c>
      <c r="C8" s="560"/>
      <c r="D8" s="560"/>
      <c r="E8" s="560"/>
      <c r="F8" s="560"/>
      <c r="G8" s="560"/>
      <c r="H8" s="605" t="s">
        <v>204</v>
      </c>
      <c r="I8" s="606"/>
      <c r="J8" s="606"/>
      <c r="K8" s="559" t="s">
        <v>205</v>
      </c>
      <c r="L8" s="560"/>
      <c r="M8" s="560"/>
      <c r="N8" s="559" t="s">
        <v>206</v>
      </c>
      <c r="O8" s="560"/>
      <c r="P8" s="560"/>
      <c r="Q8" s="560"/>
      <c r="R8" s="561"/>
      <c r="S8" s="25"/>
      <c r="T8" s="25"/>
      <c r="U8" s="25"/>
      <c r="V8" s="25"/>
      <c r="W8" s="25"/>
      <c r="X8" s="25"/>
      <c r="BA8" s="25"/>
      <c r="BB8" s="25"/>
      <c r="BC8" s="25"/>
      <c r="BD8" s="25"/>
      <c r="BE8" s="25"/>
      <c r="BF8" s="25"/>
      <c r="BG8" s="25"/>
    </row>
    <row r="9" spans="1:63" ht="24" customHeight="1" thickBot="1" x14ac:dyDescent="0.3">
      <c r="A9" s="599"/>
      <c r="B9" s="575" t="s">
        <v>207</v>
      </c>
      <c r="C9" s="575"/>
      <c r="D9" s="575"/>
      <c r="E9" s="575"/>
      <c r="F9" s="576"/>
      <c r="G9" s="577"/>
      <c r="H9" s="578" t="s">
        <v>93</v>
      </c>
      <c r="I9" s="579"/>
      <c r="J9" s="139"/>
      <c r="K9" s="580" t="s">
        <v>167</v>
      </c>
      <c r="L9" s="581"/>
      <c r="M9" s="582"/>
      <c r="N9" s="586"/>
      <c r="O9" s="586"/>
      <c r="P9" s="586"/>
      <c r="Q9" s="586"/>
      <c r="R9" s="586"/>
    </row>
    <row r="10" spans="1:63" ht="24" customHeight="1" x14ac:dyDescent="0.25">
      <c r="A10" s="599"/>
      <c r="B10" s="587" t="s">
        <v>208</v>
      </c>
      <c r="C10" s="587"/>
      <c r="D10" s="587"/>
      <c r="E10" s="587"/>
      <c r="F10" s="588"/>
      <c r="G10" s="589"/>
      <c r="H10" s="594" t="s">
        <v>94</v>
      </c>
      <c r="I10" s="595"/>
      <c r="J10" s="139"/>
      <c r="K10" s="583"/>
      <c r="L10" s="584"/>
      <c r="M10" s="585"/>
      <c r="N10" s="586"/>
      <c r="O10" s="586"/>
      <c r="P10" s="586"/>
      <c r="Q10" s="586"/>
      <c r="R10" s="586"/>
      <c r="X10" s="319" t="s">
        <v>64</v>
      </c>
      <c r="Y10" s="58" t="s">
        <v>89</v>
      </c>
      <c r="Z10" s="62" t="s">
        <v>209</v>
      </c>
      <c r="AA10" s="58" t="s">
        <v>91</v>
      </c>
      <c r="AB10" s="56" t="s">
        <v>92</v>
      </c>
      <c r="AC10" s="57" t="s">
        <v>93</v>
      </c>
      <c r="AD10" s="57" t="s">
        <v>94</v>
      </c>
      <c r="AE10" s="57" t="s">
        <v>95</v>
      </c>
      <c r="AF10" s="57" t="s">
        <v>96</v>
      </c>
      <c r="AI10" s="34"/>
      <c r="AJ10" s="35" t="s">
        <v>210</v>
      </c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223" t="s">
        <v>211</v>
      </c>
      <c r="AV10" s="223"/>
      <c r="AW10" s="224" t="s">
        <v>212</v>
      </c>
      <c r="AX10" s="225"/>
      <c r="AY10" s="140" t="s">
        <v>213</v>
      </c>
      <c r="AZ10" s="141"/>
    </row>
    <row r="11" spans="1:63" ht="24" customHeight="1" x14ac:dyDescent="0.25">
      <c r="A11" s="599"/>
      <c r="B11" s="575" t="s">
        <v>214</v>
      </c>
      <c r="C11" s="575"/>
      <c r="D11" s="575"/>
      <c r="E11" s="575"/>
      <c r="F11" s="588"/>
      <c r="G11" s="596"/>
      <c r="H11" s="609" t="s">
        <v>95</v>
      </c>
      <c r="I11" s="610"/>
      <c r="J11" s="139"/>
      <c r="K11" s="563"/>
      <c r="L11" s="563"/>
      <c r="M11" s="563"/>
      <c r="N11" s="586"/>
      <c r="O11" s="586"/>
      <c r="P11" s="586"/>
      <c r="Q11" s="586"/>
      <c r="R11" s="586"/>
      <c r="X11" s="61" t="s">
        <v>46</v>
      </c>
      <c r="Y11" s="245">
        <f>F9</f>
        <v>0</v>
      </c>
      <c r="Z11" s="59">
        <f>F10</f>
        <v>0</v>
      </c>
      <c r="AA11" s="245">
        <f>F11</f>
        <v>0</v>
      </c>
      <c r="AB11" s="26" t="str">
        <f>IF(F12&gt;0,F12,"-")</f>
        <v>-</v>
      </c>
      <c r="AC11" s="60">
        <f>IF(J9="X",1,0)</f>
        <v>0</v>
      </c>
      <c r="AD11" s="60">
        <f>IF(J10="X",1,0)</f>
        <v>0</v>
      </c>
      <c r="AE11" s="60">
        <f>IF(J11="X",1,0)</f>
        <v>0</v>
      </c>
      <c r="AF11" s="60">
        <f>IF(J12="X",1,0)</f>
        <v>0</v>
      </c>
      <c r="AI11" s="37"/>
      <c r="AJ11" s="222" t="s">
        <v>215</v>
      </c>
      <c r="AK11" s="39"/>
      <c r="AL11" s="39"/>
      <c r="AM11" s="39"/>
      <c r="AQ11" s="221" t="s">
        <v>91</v>
      </c>
      <c r="AR11" s="221" t="s">
        <v>89</v>
      </c>
      <c r="AS11" s="222" t="s">
        <v>216</v>
      </c>
      <c r="AT11" s="27"/>
      <c r="AU11" s="39" t="s">
        <v>177</v>
      </c>
      <c r="AV11" s="25" t="s">
        <v>217</v>
      </c>
      <c r="AW11" s="39" t="s">
        <v>185</v>
      </c>
      <c r="AX11" s="14">
        <v>1</v>
      </c>
      <c r="AY11" s="39" t="s">
        <v>165</v>
      </c>
      <c r="AZ11" s="142"/>
    </row>
    <row r="12" spans="1:63" ht="24" customHeight="1" x14ac:dyDescent="0.25">
      <c r="A12" s="599"/>
      <c r="B12" s="575" t="s">
        <v>218</v>
      </c>
      <c r="C12" s="575"/>
      <c r="D12" s="575"/>
      <c r="E12" s="575"/>
      <c r="F12" s="607"/>
      <c r="G12" s="608"/>
      <c r="H12" s="571" t="s">
        <v>96</v>
      </c>
      <c r="I12" s="572"/>
      <c r="J12" s="139"/>
      <c r="K12" s="563"/>
      <c r="L12" s="563"/>
      <c r="M12" s="563"/>
      <c r="N12" s="586"/>
      <c r="O12" s="586"/>
      <c r="P12" s="586"/>
      <c r="Q12" s="586"/>
      <c r="R12" s="586"/>
      <c r="X12" s="61" t="s">
        <v>49</v>
      </c>
      <c r="Y12" s="245">
        <f>$F16</f>
        <v>0</v>
      </c>
      <c r="Z12" s="59">
        <f>F17</f>
        <v>0</v>
      </c>
      <c r="AA12" s="245">
        <f>F18</f>
        <v>0</v>
      </c>
      <c r="AB12" s="26" t="str">
        <f>IF(F19&gt;0,F19,"-")</f>
        <v>-</v>
      </c>
      <c r="AC12" s="60">
        <f>IF($J16="X",1,0)</f>
        <v>0</v>
      </c>
      <c r="AD12" s="60">
        <f>IF($J17="X",1,0)</f>
        <v>0</v>
      </c>
      <c r="AE12" s="60">
        <f>IF($J18="X",1,0)</f>
        <v>0</v>
      </c>
      <c r="AF12" s="60">
        <f>IF($J19="X",1,0)</f>
        <v>0</v>
      </c>
      <c r="AI12" s="37"/>
      <c r="AJ12" s="39" t="s">
        <v>219</v>
      </c>
      <c r="AK12" s="39" t="s">
        <v>220</v>
      </c>
      <c r="AL12" s="39"/>
      <c r="AM12" s="39"/>
      <c r="AO12" s="40" t="s">
        <v>17</v>
      </c>
      <c r="AQ12" s="41" t="s">
        <v>221</v>
      </c>
      <c r="AR12" s="42" t="s">
        <v>47</v>
      </c>
      <c r="AS12" s="39" t="s">
        <v>90</v>
      </c>
      <c r="AT12" s="27"/>
      <c r="AU12" s="39" t="s">
        <v>178</v>
      </c>
      <c r="AW12" s="133" t="s">
        <v>186</v>
      </c>
      <c r="AX12" s="14">
        <v>2</v>
      </c>
      <c r="AY12" s="39" t="s">
        <v>166</v>
      </c>
      <c r="AZ12" s="143"/>
    </row>
    <row r="13" spans="1:63" s="27" customFormat="1" ht="18" customHeight="1" thickBot="1" x14ac:dyDescent="0.3">
      <c r="A13" s="600"/>
      <c r="B13" s="573" t="s">
        <v>222</v>
      </c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4"/>
      <c r="S13" s="25"/>
      <c r="T13" s="25"/>
      <c r="U13" s="25"/>
      <c r="V13" s="25"/>
      <c r="W13" s="25"/>
      <c r="X13" s="355" t="s">
        <v>51</v>
      </c>
      <c r="Y13" s="356">
        <f>F23</f>
        <v>0</v>
      </c>
      <c r="Z13" s="357">
        <f>F24</f>
        <v>0</v>
      </c>
      <c r="AA13" s="356">
        <f>F25</f>
        <v>0</v>
      </c>
      <c r="AB13" s="26" t="str">
        <f>IF(F26&gt;0,F26,"-")</f>
        <v>-</v>
      </c>
      <c r="AC13" s="358">
        <f>IF($J23="X",1,0)</f>
        <v>0</v>
      </c>
      <c r="AD13" s="358">
        <f>IF($J24="X",1,0)</f>
        <v>0</v>
      </c>
      <c r="AE13" s="358">
        <f>IF($J25="X",1,0)</f>
        <v>0</v>
      </c>
      <c r="AF13" s="358">
        <f>IF($J26="X",1,0)</f>
        <v>0</v>
      </c>
      <c r="AI13" s="37"/>
      <c r="AJ13" s="39" t="s">
        <v>223</v>
      </c>
      <c r="AK13" s="39" t="s">
        <v>224</v>
      </c>
      <c r="AL13" s="39"/>
      <c r="AM13" s="39"/>
      <c r="AN13" s="25"/>
      <c r="AO13" s="40" t="s">
        <v>21</v>
      </c>
      <c r="AP13" s="25"/>
      <c r="AQ13" s="41" t="s">
        <v>225</v>
      </c>
      <c r="AR13" s="42" t="s">
        <v>50</v>
      </c>
      <c r="AS13" s="39" t="s">
        <v>104</v>
      </c>
      <c r="AU13" s="39" t="s">
        <v>179</v>
      </c>
      <c r="AV13" s="25" t="s">
        <v>226</v>
      </c>
      <c r="AW13" s="133" t="s">
        <v>187</v>
      </c>
      <c r="AX13" s="14">
        <v>3</v>
      </c>
      <c r="AY13" s="39" t="s">
        <v>167</v>
      </c>
      <c r="AZ13" s="143"/>
      <c r="BD13" s="25"/>
      <c r="BE13" s="25"/>
      <c r="BF13" s="25"/>
      <c r="BG13" s="25"/>
    </row>
    <row r="14" spans="1:63" s="29" customFormat="1" ht="12" customHeight="1" thickBot="1" x14ac:dyDescent="0.3">
      <c r="A14" s="601"/>
      <c r="B14" s="564"/>
      <c r="C14" s="564"/>
      <c r="D14" s="564"/>
      <c r="E14" s="564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X14" s="359"/>
      <c r="Y14" s="360"/>
      <c r="Z14" s="360"/>
      <c r="AA14" s="360"/>
      <c r="AB14" s="360">
        <f>COUNTIF(AB11:AB13,"&gt;0")</f>
        <v>0</v>
      </c>
      <c r="AC14" s="360"/>
      <c r="AD14" s="360"/>
      <c r="AE14" s="360"/>
      <c r="AF14" s="361"/>
      <c r="AI14" s="37"/>
      <c r="AJ14" s="39" t="s">
        <v>227</v>
      </c>
      <c r="AK14" s="39" t="s">
        <v>228</v>
      </c>
      <c r="AL14" s="39"/>
      <c r="AM14" s="39"/>
      <c r="AN14" s="25"/>
      <c r="AO14" s="40" t="s">
        <v>229</v>
      </c>
      <c r="AP14" s="25"/>
      <c r="AQ14" s="41" t="s">
        <v>230</v>
      </c>
      <c r="AR14" s="42" t="s">
        <v>116</v>
      </c>
      <c r="AS14" s="25"/>
      <c r="AT14" s="27"/>
      <c r="AU14" s="39" t="s">
        <v>180</v>
      </c>
      <c r="AV14" s="25"/>
      <c r="AW14" s="133" t="s">
        <v>188</v>
      </c>
      <c r="AX14" s="14">
        <v>4</v>
      </c>
      <c r="AY14" s="39" t="s">
        <v>168</v>
      </c>
      <c r="AZ14" s="143"/>
    </row>
    <row r="15" spans="1:63" s="27" customFormat="1" ht="21" customHeight="1" x14ac:dyDescent="0.25">
      <c r="A15" s="598" t="s">
        <v>49</v>
      </c>
      <c r="B15" s="559" t="s">
        <v>203</v>
      </c>
      <c r="C15" s="560"/>
      <c r="D15" s="560"/>
      <c r="E15" s="560"/>
      <c r="F15" s="560"/>
      <c r="G15" s="560"/>
      <c r="H15" s="605" t="s">
        <v>204</v>
      </c>
      <c r="I15" s="606"/>
      <c r="J15" s="606"/>
      <c r="K15" s="559" t="s">
        <v>205</v>
      </c>
      <c r="L15" s="560"/>
      <c r="M15" s="560"/>
      <c r="N15" s="559" t="s">
        <v>206</v>
      </c>
      <c r="O15" s="560"/>
      <c r="P15" s="560"/>
      <c r="Q15" s="560"/>
      <c r="R15" s="561"/>
      <c r="S15" s="25"/>
      <c r="T15" s="25"/>
      <c r="U15" s="25"/>
      <c r="V15" s="25"/>
      <c r="W15" s="25"/>
      <c r="X15" s="25"/>
      <c r="AI15" s="37"/>
      <c r="AJ15" s="39" t="s">
        <v>231</v>
      </c>
      <c r="AK15" s="39" t="s">
        <v>232</v>
      </c>
      <c r="AL15" s="39"/>
      <c r="AM15" s="39"/>
      <c r="AN15" s="25"/>
      <c r="AO15" s="40" t="s">
        <v>233</v>
      </c>
      <c r="AP15" s="25"/>
      <c r="AQ15" s="41" t="s">
        <v>234</v>
      </c>
      <c r="AR15" s="43" t="s">
        <v>54</v>
      </c>
      <c r="AS15" s="25"/>
      <c r="AU15" s="39" t="s">
        <v>181</v>
      </c>
      <c r="AV15" s="25"/>
      <c r="AW15" s="133" t="s">
        <v>189</v>
      </c>
      <c r="AX15" s="14">
        <v>5</v>
      </c>
      <c r="AY15" s="39" t="s">
        <v>169</v>
      </c>
      <c r="AZ15" s="142"/>
      <c r="BD15" s="25"/>
      <c r="BE15" s="25"/>
      <c r="BF15" s="25"/>
      <c r="BG15" s="25"/>
    </row>
    <row r="16" spans="1:63" ht="24" customHeight="1" x14ac:dyDescent="0.25">
      <c r="A16" s="599"/>
      <c r="B16" s="575" t="s">
        <v>207</v>
      </c>
      <c r="C16" s="575"/>
      <c r="D16" s="575"/>
      <c r="E16" s="575"/>
      <c r="F16" s="576"/>
      <c r="G16" s="577"/>
      <c r="H16" s="578" t="s">
        <v>93</v>
      </c>
      <c r="I16" s="579"/>
      <c r="J16" s="139"/>
      <c r="K16" s="580" t="s">
        <v>173</v>
      </c>
      <c r="L16" s="581"/>
      <c r="M16" s="582"/>
      <c r="N16" s="586"/>
      <c r="O16" s="586"/>
      <c r="P16" s="586"/>
      <c r="Q16" s="586"/>
      <c r="R16" s="586"/>
      <c r="AI16" s="37"/>
      <c r="AO16" s="63"/>
      <c r="AU16" s="39" t="s">
        <v>182</v>
      </c>
      <c r="AW16" s="134"/>
      <c r="AX16" s="14">
        <v>6</v>
      </c>
      <c r="AY16" s="39" t="s">
        <v>170</v>
      </c>
      <c r="AZ16" s="142"/>
    </row>
    <row r="17" spans="1:59" ht="24" customHeight="1" x14ac:dyDescent="0.25">
      <c r="A17" s="599"/>
      <c r="B17" s="587" t="s">
        <v>208</v>
      </c>
      <c r="C17" s="587"/>
      <c r="D17" s="587"/>
      <c r="E17" s="587"/>
      <c r="F17" s="588"/>
      <c r="G17" s="589"/>
      <c r="H17" s="594" t="s">
        <v>94</v>
      </c>
      <c r="I17" s="595"/>
      <c r="J17" s="139"/>
      <c r="K17" s="583"/>
      <c r="L17" s="584"/>
      <c r="M17" s="585"/>
      <c r="N17" s="586"/>
      <c r="O17" s="586"/>
      <c r="P17" s="586"/>
      <c r="Q17" s="586"/>
      <c r="R17" s="586"/>
      <c r="AI17" s="37"/>
      <c r="AU17" s="39" t="s">
        <v>183</v>
      </c>
      <c r="AX17" s="14">
        <v>7</v>
      </c>
      <c r="AY17" s="39" t="s">
        <v>171</v>
      </c>
      <c r="AZ17" s="38"/>
    </row>
    <row r="18" spans="1:59" ht="24" customHeight="1" x14ac:dyDescent="0.25">
      <c r="A18" s="599"/>
      <c r="B18" s="575" t="s">
        <v>214</v>
      </c>
      <c r="C18" s="575"/>
      <c r="D18" s="575"/>
      <c r="E18" s="575"/>
      <c r="F18" s="588"/>
      <c r="G18" s="596"/>
      <c r="H18" s="609" t="s">
        <v>95</v>
      </c>
      <c r="I18" s="610"/>
      <c r="J18" s="139"/>
      <c r="K18" s="563"/>
      <c r="L18" s="563"/>
      <c r="M18" s="563"/>
      <c r="N18" s="586"/>
      <c r="O18" s="586"/>
      <c r="P18" s="586"/>
      <c r="Q18" s="586"/>
      <c r="R18" s="586"/>
      <c r="AI18" s="37"/>
      <c r="AX18" s="14">
        <v>8</v>
      </c>
      <c r="AY18" s="39" t="s">
        <v>172</v>
      </c>
      <c r="AZ18" s="38"/>
    </row>
    <row r="19" spans="1:59" ht="24" customHeight="1" x14ac:dyDescent="0.25">
      <c r="A19" s="599"/>
      <c r="B19" s="575" t="s">
        <v>218</v>
      </c>
      <c r="C19" s="575"/>
      <c r="D19" s="575"/>
      <c r="E19" s="575"/>
      <c r="F19" s="607"/>
      <c r="G19" s="608"/>
      <c r="H19" s="571" t="s">
        <v>96</v>
      </c>
      <c r="I19" s="572"/>
      <c r="J19" s="139"/>
      <c r="K19" s="563"/>
      <c r="L19" s="563"/>
      <c r="M19" s="563"/>
      <c r="N19" s="586"/>
      <c r="O19" s="586"/>
      <c r="P19" s="586"/>
      <c r="Q19" s="586"/>
      <c r="R19" s="586"/>
      <c r="AI19" s="37"/>
      <c r="AX19" s="14">
        <v>9</v>
      </c>
      <c r="AY19" s="39" t="s">
        <v>173</v>
      </c>
      <c r="AZ19" s="38"/>
    </row>
    <row r="20" spans="1:59" s="27" customFormat="1" ht="18" customHeight="1" thickBot="1" x14ac:dyDescent="0.3">
      <c r="A20" s="600"/>
      <c r="B20" s="573" t="s">
        <v>222</v>
      </c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4"/>
      <c r="S20" s="25"/>
      <c r="T20" s="25"/>
      <c r="U20" s="25"/>
      <c r="V20" s="25"/>
      <c r="W20" s="25"/>
      <c r="X20" s="25"/>
      <c r="AI20" s="37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14">
        <v>10</v>
      </c>
      <c r="AY20" s="39" t="s">
        <v>174</v>
      </c>
      <c r="AZ20" s="38"/>
      <c r="BD20" s="25"/>
      <c r="BE20" s="25"/>
      <c r="BF20" s="25"/>
      <c r="BG20" s="25"/>
    </row>
    <row r="21" spans="1:59" s="29" customFormat="1" ht="12" customHeight="1" thickBot="1" x14ac:dyDescent="0.3">
      <c r="A21" s="601"/>
      <c r="B21" s="564"/>
      <c r="C21" s="564"/>
      <c r="D21" s="564"/>
      <c r="E21" s="564"/>
      <c r="F21" s="564"/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AI21" s="37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14">
        <v>11</v>
      </c>
      <c r="AY21" s="39" t="s">
        <v>175</v>
      </c>
      <c r="AZ21" s="38"/>
    </row>
    <row r="22" spans="1:59" s="27" customFormat="1" ht="21" customHeight="1" x14ac:dyDescent="0.25">
      <c r="A22" s="598" t="s">
        <v>51</v>
      </c>
      <c r="B22" s="559" t="s">
        <v>203</v>
      </c>
      <c r="C22" s="560"/>
      <c r="D22" s="560"/>
      <c r="E22" s="560"/>
      <c r="F22" s="560"/>
      <c r="G22" s="560"/>
      <c r="H22" s="605" t="s">
        <v>204</v>
      </c>
      <c r="I22" s="606"/>
      <c r="J22" s="606"/>
      <c r="K22" s="559" t="s">
        <v>205</v>
      </c>
      <c r="L22" s="560"/>
      <c r="M22" s="560"/>
      <c r="N22" s="559" t="s">
        <v>206</v>
      </c>
      <c r="O22" s="560"/>
      <c r="P22" s="560"/>
      <c r="Q22" s="560"/>
      <c r="R22" s="561"/>
      <c r="S22" s="25"/>
      <c r="T22" s="25"/>
      <c r="U22" s="25"/>
      <c r="V22" s="25"/>
      <c r="W22" s="25"/>
      <c r="X22" s="25"/>
      <c r="AI22" s="37"/>
      <c r="AO22" s="25"/>
      <c r="AP22" s="54"/>
      <c r="AQ22" s="25"/>
      <c r="AR22" s="25"/>
      <c r="AS22" s="25"/>
      <c r="AT22" s="25"/>
      <c r="AU22" s="25"/>
      <c r="AV22" s="25"/>
      <c r="AW22" s="25"/>
      <c r="AX22" s="14">
        <v>12</v>
      </c>
      <c r="AY22" s="41" t="s">
        <v>176</v>
      </c>
      <c r="AZ22" s="38"/>
      <c r="BD22" s="25"/>
      <c r="BE22" s="25"/>
      <c r="BF22" s="25"/>
      <c r="BG22" s="25"/>
    </row>
    <row r="23" spans="1:59" ht="24" customHeight="1" thickBot="1" x14ac:dyDescent="0.3">
      <c r="A23" s="599"/>
      <c r="B23" s="575" t="s">
        <v>207</v>
      </c>
      <c r="C23" s="575"/>
      <c r="D23" s="575"/>
      <c r="E23" s="575"/>
      <c r="F23" s="576"/>
      <c r="G23" s="577"/>
      <c r="H23" s="578" t="s">
        <v>93</v>
      </c>
      <c r="I23" s="579"/>
      <c r="J23" s="139"/>
      <c r="K23" s="580" t="s">
        <v>165</v>
      </c>
      <c r="L23" s="581"/>
      <c r="M23" s="582"/>
      <c r="N23" s="586"/>
      <c r="O23" s="586"/>
      <c r="P23" s="586"/>
      <c r="Q23" s="586"/>
      <c r="R23" s="586"/>
      <c r="AI23" s="228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7"/>
    </row>
    <row r="24" spans="1:59" ht="24" customHeight="1" thickBot="1" x14ac:dyDescent="0.3">
      <c r="A24" s="599"/>
      <c r="B24" s="587" t="s">
        <v>208</v>
      </c>
      <c r="C24" s="587"/>
      <c r="D24" s="587"/>
      <c r="E24" s="587"/>
      <c r="F24" s="588"/>
      <c r="G24" s="589"/>
      <c r="H24" s="594" t="s">
        <v>94</v>
      </c>
      <c r="I24" s="595"/>
      <c r="J24" s="139"/>
      <c r="K24" s="583"/>
      <c r="L24" s="584"/>
      <c r="M24" s="585"/>
      <c r="N24" s="586"/>
      <c r="O24" s="586"/>
      <c r="P24" s="586"/>
      <c r="Q24" s="586"/>
      <c r="R24" s="586"/>
    </row>
    <row r="25" spans="1:59" ht="24" customHeight="1" thickBot="1" x14ac:dyDescent="0.3">
      <c r="A25" s="599"/>
      <c r="B25" s="575" t="s">
        <v>214</v>
      </c>
      <c r="C25" s="575"/>
      <c r="D25" s="575"/>
      <c r="E25" s="575"/>
      <c r="F25" s="588"/>
      <c r="G25" s="596"/>
      <c r="H25" s="609" t="s">
        <v>95</v>
      </c>
      <c r="I25" s="610"/>
      <c r="J25" s="139"/>
      <c r="K25" s="563"/>
      <c r="L25" s="563"/>
      <c r="M25" s="563"/>
      <c r="N25" s="586"/>
      <c r="O25" s="586"/>
      <c r="P25" s="586"/>
      <c r="Q25" s="586"/>
      <c r="R25" s="586"/>
      <c r="X25" s="320" t="s">
        <v>154</v>
      </c>
      <c r="Y25" s="268" t="s">
        <v>165</v>
      </c>
      <c r="Z25" s="268" t="s">
        <v>166</v>
      </c>
      <c r="AA25" s="268" t="s">
        <v>167</v>
      </c>
      <c r="AB25" s="268" t="s">
        <v>168</v>
      </c>
      <c r="AC25" s="268" t="s">
        <v>169</v>
      </c>
      <c r="AD25" s="268" t="s">
        <v>170</v>
      </c>
      <c r="AE25" s="268" t="s">
        <v>171</v>
      </c>
      <c r="AF25" s="268" t="s">
        <v>172</v>
      </c>
      <c r="AG25" s="268" t="s">
        <v>173</v>
      </c>
      <c r="AH25" s="268" t="s">
        <v>174</v>
      </c>
      <c r="AI25" s="268" t="s">
        <v>175</v>
      </c>
      <c r="AJ25" s="275" t="s">
        <v>176</v>
      </c>
      <c r="AK25" s="322" t="s">
        <v>235</v>
      </c>
      <c r="AL25" s="315" t="s">
        <v>177</v>
      </c>
      <c r="AM25" s="313" t="s">
        <v>178</v>
      </c>
      <c r="AN25" s="313" t="s">
        <v>179</v>
      </c>
      <c r="AO25" s="313" t="s">
        <v>180</v>
      </c>
      <c r="AP25" s="313" t="s">
        <v>181</v>
      </c>
      <c r="AQ25" s="313" t="s">
        <v>182</v>
      </c>
      <c r="AR25" s="313" t="s">
        <v>183</v>
      </c>
      <c r="AS25" s="317" t="s">
        <v>184</v>
      </c>
      <c r="AT25" s="326" t="s">
        <v>236</v>
      </c>
      <c r="AU25" s="313" t="s">
        <v>185</v>
      </c>
      <c r="AV25" s="314" t="s">
        <v>186</v>
      </c>
      <c r="AW25" s="314" t="s">
        <v>187</v>
      </c>
      <c r="AX25" s="315" t="s">
        <v>188</v>
      </c>
      <c r="AY25" s="315" t="s">
        <v>189</v>
      </c>
      <c r="AZ25" s="316" t="s">
        <v>184</v>
      </c>
    </row>
    <row r="26" spans="1:59" ht="24" customHeight="1" x14ac:dyDescent="0.25">
      <c r="A26" s="599"/>
      <c r="B26" s="575" t="s">
        <v>218</v>
      </c>
      <c r="C26" s="575"/>
      <c r="D26" s="575"/>
      <c r="E26" s="575"/>
      <c r="F26" s="607"/>
      <c r="G26" s="608"/>
      <c r="H26" s="571" t="s">
        <v>96</v>
      </c>
      <c r="I26" s="572"/>
      <c r="J26" s="139"/>
      <c r="K26" s="563"/>
      <c r="L26" s="563"/>
      <c r="M26" s="563"/>
      <c r="N26" s="586"/>
      <c r="O26" s="586"/>
      <c r="P26" s="586"/>
      <c r="Q26" s="586"/>
      <c r="R26" s="586"/>
      <c r="X26" s="321" t="str">
        <f>K9</f>
        <v>Entorno saludable</v>
      </c>
      <c r="Y26" s="267">
        <f t="shared" ref="Y26:AJ28" si="3">IF($X26=Y$25,1,0)</f>
        <v>0</v>
      </c>
      <c r="Z26" s="267">
        <f t="shared" si="3"/>
        <v>0</v>
      </c>
      <c r="AA26" s="267">
        <f t="shared" si="3"/>
        <v>1</v>
      </c>
      <c r="AB26" s="267">
        <f t="shared" si="3"/>
        <v>0</v>
      </c>
      <c r="AC26" s="267">
        <f t="shared" si="3"/>
        <v>0</v>
      </c>
      <c r="AD26" s="267">
        <f t="shared" si="3"/>
        <v>0</v>
      </c>
      <c r="AE26" s="267">
        <f t="shared" si="3"/>
        <v>0</v>
      </c>
      <c r="AF26" s="267">
        <f t="shared" si="3"/>
        <v>0</v>
      </c>
      <c r="AG26" s="267">
        <f t="shared" si="3"/>
        <v>0</v>
      </c>
      <c r="AH26" s="267">
        <f t="shared" si="3"/>
        <v>0</v>
      </c>
      <c r="AI26" s="267">
        <f t="shared" si="3"/>
        <v>0</v>
      </c>
      <c r="AJ26" s="267">
        <f t="shared" si="3"/>
        <v>0</v>
      </c>
      <c r="AK26" s="323">
        <f>A39</f>
        <v>0</v>
      </c>
      <c r="AL26" s="88">
        <f t="shared" ref="AL26:AS29" si="4">IF($AK26=AL$25,1,0)</f>
        <v>0</v>
      </c>
      <c r="AM26" s="88">
        <f t="shared" si="4"/>
        <v>0</v>
      </c>
      <c r="AN26" s="88">
        <f t="shared" si="4"/>
        <v>0</v>
      </c>
      <c r="AO26" s="88">
        <f t="shared" si="4"/>
        <v>0</v>
      </c>
      <c r="AP26" s="88">
        <f t="shared" si="4"/>
        <v>0</v>
      </c>
      <c r="AQ26" s="88">
        <f t="shared" si="4"/>
        <v>0</v>
      </c>
      <c r="AR26" s="88">
        <f t="shared" si="4"/>
        <v>0</v>
      </c>
      <c r="AS26" s="88">
        <f t="shared" si="4"/>
        <v>0</v>
      </c>
      <c r="AT26" s="323">
        <f>M39</f>
        <v>0</v>
      </c>
      <c r="AU26" s="88">
        <f t="shared" ref="AU26:AZ29" si="5">IF($AT26=AU$25,1,0)</f>
        <v>0</v>
      </c>
      <c r="AV26" s="88">
        <f t="shared" si="5"/>
        <v>0</v>
      </c>
      <c r="AW26" s="88">
        <f t="shared" si="5"/>
        <v>0</v>
      </c>
      <c r="AX26" s="88">
        <f t="shared" si="5"/>
        <v>0</v>
      </c>
      <c r="AY26" s="88">
        <f t="shared" si="5"/>
        <v>0</v>
      </c>
      <c r="AZ26" s="252">
        <f t="shared" si="5"/>
        <v>0</v>
      </c>
    </row>
    <row r="27" spans="1:59" s="27" customFormat="1" ht="18" customHeight="1" thickBot="1" x14ac:dyDescent="0.3">
      <c r="A27" s="600"/>
      <c r="B27" s="573" t="s">
        <v>222</v>
      </c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4"/>
      <c r="S27" s="25"/>
      <c r="T27" s="25"/>
      <c r="U27" s="25"/>
      <c r="V27" s="25"/>
      <c r="W27" s="25"/>
      <c r="X27" s="321" t="str">
        <f>K16</f>
        <v xml:space="preserve">Apropiación de la vivienda </v>
      </c>
      <c r="Y27" s="267">
        <f t="shared" si="3"/>
        <v>0</v>
      </c>
      <c r="Z27" s="267">
        <f t="shared" si="3"/>
        <v>0</v>
      </c>
      <c r="AA27" s="267">
        <f t="shared" si="3"/>
        <v>0</v>
      </c>
      <c r="AB27" s="267">
        <f t="shared" si="3"/>
        <v>0</v>
      </c>
      <c r="AC27" s="267">
        <f t="shared" si="3"/>
        <v>0</v>
      </c>
      <c r="AD27" s="267">
        <f t="shared" si="3"/>
        <v>0</v>
      </c>
      <c r="AE27" s="267">
        <f t="shared" si="3"/>
        <v>0</v>
      </c>
      <c r="AF27" s="267">
        <f t="shared" si="3"/>
        <v>0</v>
      </c>
      <c r="AG27" s="267">
        <f t="shared" si="3"/>
        <v>1</v>
      </c>
      <c r="AH27" s="267">
        <f t="shared" si="3"/>
        <v>0</v>
      </c>
      <c r="AI27" s="267">
        <f t="shared" si="3"/>
        <v>0</v>
      </c>
      <c r="AJ27" s="267">
        <f t="shared" si="3"/>
        <v>0</v>
      </c>
      <c r="AK27" s="324">
        <f>A40</f>
        <v>0</v>
      </c>
      <c r="AL27" s="23">
        <f t="shared" si="4"/>
        <v>0</v>
      </c>
      <c r="AM27" s="23">
        <f t="shared" si="4"/>
        <v>0</v>
      </c>
      <c r="AN27" s="23">
        <f t="shared" si="4"/>
        <v>0</v>
      </c>
      <c r="AO27" s="23">
        <f t="shared" si="4"/>
        <v>0</v>
      </c>
      <c r="AP27" s="23">
        <f t="shared" si="4"/>
        <v>0</v>
      </c>
      <c r="AQ27" s="23">
        <f t="shared" si="4"/>
        <v>0</v>
      </c>
      <c r="AR27" s="23">
        <f t="shared" si="4"/>
        <v>0</v>
      </c>
      <c r="AS27" s="23">
        <f t="shared" si="4"/>
        <v>0</v>
      </c>
      <c r="AT27" s="324">
        <f>M40</f>
        <v>0</v>
      </c>
      <c r="AU27" s="23">
        <f t="shared" si="5"/>
        <v>0</v>
      </c>
      <c r="AV27" s="23">
        <f t="shared" si="5"/>
        <v>0</v>
      </c>
      <c r="AW27" s="23">
        <f t="shared" si="5"/>
        <v>0</v>
      </c>
      <c r="AX27" s="23">
        <f t="shared" si="5"/>
        <v>0</v>
      </c>
      <c r="AY27" s="23">
        <f t="shared" si="5"/>
        <v>0</v>
      </c>
      <c r="AZ27" s="44">
        <f t="shared" si="5"/>
        <v>0</v>
      </c>
      <c r="BB27" s="25"/>
      <c r="BC27" s="25"/>
      <c r="BD27" s="25"/>
      <c r="BE27" s="25"/>
      <c r="BF27" s="25"/>
      <c r="BG27" s="25"/>
    </row>
    <row r="28" spans="1:59" s="30" customFormat="1" ht="12" customHeight="1" thickBot="1" x14ac:dyDescent="0.3">
      <c r="A28" s="602"/>
      <c r="B28" s="603"/>
      <c r="C28" s="603"/>
      <c r="D28" s="603"/>
      <c r="E28" s="603"/>
      <c r="F28" s="603"/>
      <c r="G28" s="603"/>
      <c r="H28" s="603"/>
      <c r="I28" s="603"/>
      <c r="J28" s="603"/>
      <c r="K28" s="603"/>
      <c r="L28" s="603"/>
      <c r="M28" s="603"/>
      <c r="N28" s="603"/>
      <c r="O28" s="603"/>
      <c r="P28" s="603"/>
      <c r="Q28" s="603"/>
      <c r="R28" s="604"/>
      <c r="S28" s="29"/>
      <c r="T28" s="29"/>
      <c r="U28" s="29"/>
      <c r="V28" s="29"/>
      <c r="W28" s="29"/>
      <c r="X28" s="321" t="str">
        <f>K23</f>
        <v>Conceptos de Habitabilidad</v>
      </c>
      <c r="Y28" s="267">
        <f t="shared" si="3"/>
        <v>1</v>
      </c>
      <c r="Z28" s="267">
        <f t="shared" si="3"/>
        <v>0</v>
      </c>
      <c r="AA28" s="267">
        <f t="shared" si="3"/>
        <v>0</v>
      </c>
      <c r="AB28" s="267">
        <f t="shared" si="3"/>
        <v>0</v>
      </c>
      <c r="AC28" s="267">
        <f t="shared" si="3"/>
        <v>0</v>
      </c>
      <c r="AD28" s="267">
        <f t="shared" si="3"/>
        <v>0</v>
      </c>
      <c r="AE28" s="267">
        <f t="shared" si="3"/>
        <v>0</v>
      </c>
      <c r="AF28" s="267">
        <f t="shared" si="3"/>
        <v>0</v>
      </c>
      <c r="AG28" s="267">
        <f t="shared" si="3"/>
        <v>0</v>
      </c>
      <c r="AH28" s="267">
        <f t="shared" si="3"/>
        <v>0</v>
      </c>
      <c r="AI28" s="267">
        <f t="shared" si="3"/>
        <v>0</v>
      </c>
      <c r="AJ28" s="267">
        <f t="shared" si="3"/>
        <v>0</v>
      </c>
      <c r="AK28" s="324">
        <f>A41</f>
        <v>0</v>
      </c>
      <c r="AL28" s="23">
        <f t="shared" si="4"/>
        <v>0</v>
      </c>
      <c r="AM28" s="23">
        <f t="shared" si="4"/>
        <v>0</v>
      </c>
      <c r="AN28" s="23">
        <f t="shared" si="4"/>
        <v>0</v>
      </c>
      <c r="AO28" s="23">
        <f t="shared" si="4"/>
        <v>0</v>
      </c>
      <c r="AP28" s="23">
        <f t="shared" si="4"/>
        <v>0</v>
      </c>
      <c r="AQ28" s="23">
        <f t="shared" si="4"/>
        <v>0</v>
      </c>
      <c r="AR28" s="23">
        <f t="shared" si="4"/>
        <v>0</v>
      </c>
      <c r="AS28" s="23">
        <f t="shared" si="4"/>
        <v>0</v>
      </c>
      <c r="AT28" s="324">
        <f>M41</f>
        <v>0</v>
      </c>
      <c r="AU28" s="23">
        <f t="shared" si="5"/>
        <v>0</v>
      </c>
      <c r="AV28" s="23">
        <f t="shared" si="5"/>
        <v>0</v>
      </c>
      <c r="AW28" s="23">
        <f t="shared" si="5"/>
        <v>0</v>
      </c>
      <c r="AX28" s="23">
        <f t="shared" si="5"/>
        <v>0</v>
      </c>
      <c r="AY28" s="23">
        <f t="shared" si="5"/>
        <v>0</v>
      </c>
      <c r="AZ28" s="44">
        <f t="shared" si="5"/>
        <v>0</v>
      </c>
      <c r="BB28" s="29"/>
      <c r="BC28" s="29"/>
      <c r="BD28" s="29"/>
      <c r="BE28" s="29"/>
      <c r="BF28" s="29"/>
      <c r="BG28" s="29"/>
    </row>
    <row r="29" spans="1:59" s="30" customFormat="1" ht="20.45" customHeight="1" thickBot="1" x14ac:dyDescent="0.3">
      <c r="A29" s="551" t="s">
        <v>237</v>
      </c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  <c r="O29" s="552"/>
      <c r="P29" s="552"/>
      <c r="Q29" s="552"/>
      <c r="R29" s="553"/>
      <c r="S29" s="29"/>
      <c r="T29" s="29"/>
      <c r="U29" s="29"/>
      <c r="V29" s="29"/>
      <c r="W29" s="29"/>
      <c r="X29" s="90"/>
      <c r="Y29" s="117">
        <f>SUM(Y26:Y28)</f>
        <v>1</v>
      </c>
      <c r="Z29" s="117">
        <f t="shared" ref="Z29:AJ29" si="6">SUM(Z26:Z28)</f>
        <v>0</v>
      </c>
      <c r="AA29" s="117">
        <f t="shared" si="6"/>
        <v>1</v>
      </c>
      <c r="AB29" s="117">
        <f t="shared" si="6"/>
        <v>0</v>
      </c>
      <c r="AC29" s="117">
        <f t="shared" si="6"/>
        <v>0</v>
      </c>
      <c r="AD29" s="117">
        <f t="shared" si="6"/>
        <v>0</v>
      </c>
      <c r="AE29" s="117">
        <f t="shared" si="6"/>
        <v>0</v>
      </c>
      <c r="AF29" s="117">
        <f t="shared" si="6"/>
        <v>0</v>
      </c>
      <c r="AG29" s="117">
        <f t="shared" si="6"/>
        <v>1</v>
      </c>
      <c r="AH29" s="117">
        <f t="shared" si="6"/>
        <v>0</v>
      </c>
      <c r="AI29" s="117">
        <f t="shared" si="6"/>
        <v>0</v>
      </c>
      <c r="AJ29" s="299">
        <f t="shared" si="6"/>
        <v>0</v>
      </c>
      <c r="AK29" s="325">
        <f>A42</f>
        <v>0</v>
      </c>
      <c r="AL29" s="69">
        <f t="shared" si="4"/>
        <v>0</v>
      </c>
      <c r="AM29" s="69">
        <f t="shared" si="4"/>
        <v>0</v>
      </c>
      <c r="AN29" s="69">
        <f t="shared" si="4"/>
        <v>0</v>
      </c>
      <c r="AO29" s="69">
        <f t="shared" si="4"/>
        <v>0</v>
      </c>
      <c r="AP29" s="69">
        <f t="shared" si="4"/>
        <v>0</v>
      </c>
      <c r="AQ29" s="69">
        <f t="shared" si="4"/>
        <v>0</v>
      </c>
      <c r="AR29" s="69">
        <f t="shared" si="4"/>
        <v>0</v>
      </c>
      <c r="AS29" s="69">
        <f t="shared" si="4"/>
        <v>0</v>
      </c>
      <c r="AT29" s="325">
        <f>M42</f>
        <v>0</v>
      </c>
      <c r="AU29" s="69">
        <f t="shared" si="5"/>
        <v>0</v>
      </c>
      <c r="AV29" s="69">
        <f t="shared" si="5"/>
        <v>0</v>
      </c>
      <c r="AW29" s="69">
        <f t="shared" si="5"/>
        <v>0</v>
      </c>
      <c r="AX29" s="69">
        <f t="shared" si="5"/>
        <v>0</v>
      </c>
      <c r="AY29" s="69">
        <f t="shared" si="5"/>
        <v>0</v>
      </c>
      <c r="AZ29" s="70">
        <f t="shared" si="5"/>
        <v>0</v>
      </c>
      <c r="BB29" s="29"/>
      <c r="BC29" s="29"/>
      <c r="BD29" s="29"/>
      <c r="BE29" s="29"/>
      <c r="BF29" s="29"/>
      <c r="BG29" s="29"/>
    </row>
    <row r="30" spans="1:59" s="29" customFormat="1" ht="22.9" customHeight="1" thickBot="1" x14ac:dyDescent="0.3">
      <c r="A30" s="566" t="s">
        <v>238</v>
      </c>
      <c r="B30" s="567"/>
      <c r="C30" s="568"/>
      <c r="D30" s="623" t="s">
        <v>239</v>
      </c>
      <c r="E30" s="624"/>
      <c r="F30" s="624"/>
      <c r="G30" s="625"/>
      <c r="H30" s="569" t="s">
        <v>240</v>
      </c>
      <c r="I30" s="569"/>
      <c r="J30" s="569"/>
      <c r="K30" s="569"/>
      <c r="L30" s="569"/>
      <c r="M30" s="569"/>
      <c r="N30" s="569" t="s">
        <v>241</v>
      </c>
      <c r="O30" s="569"/>
      <c r="P30" s="569"/>
      <c r="Q30" s="569"/>
      <c r="R30" s="570"/>
      <c r="AI30" s="30"/>
      <c r="AJ30" s="30"/>
      <c r="AK30" s="14"/>
      <c r="AL30" s="207">
        <f>SUM(AL26:AL29)</f>
        <v>0</v>
      </c>
      <c r="AM30" s="208">
        <f t="shared" ref="AM30:AS30" si="7">SUM(AM26:AM29)</f>
        <v>0</v>
      </c>
      <c r="AN30" s="208">
        <f t="shared" si="7"/>
        <v>0</v>
      </c>
      <c r="AO30" s="208">
        <f t="shared" si="7"/>
        <v>0</v>
      </c>
      <c r="AP30" s="208">
        <f t="shared" si="7"/>
        <v>0</v>
      </c>
      <c r="AQ30" s="208">
        <f t="shared" si="7"/>
        <v>0</v>
      </c>
      <c r="AR30" s="208">
        <f t="shared" si="7"/>
        <v>0</v>
      </c>
      <c r="AS30" s="301">
        <f t="shared" si="7"/>
        <v>0</v>
      </c>
      <c r="AT30" s="327"/>
      <c r="AU30" s="20">
        <f t="shared" ref="AU30:AZ30" si="8">SUM(AU26:AU29)</f>
        <v>0</v>
      </c>
      <c r="AV30" s="20">
        <f t="shared" si="8"/>
        <v>0</v>
      </c>
      <c r="AW30" s="20">
        <f t="shared" si="8"/>
        <v>0</v>
      </c>
      <c r="AX30" s="20">
        <f t="shared" si="8"/>
        <v>0</v>
      </c>
      <c r="AY30" s="20">
        <f t="shared" si="8"/>
        <v>0</v>
      </c>
      <c r="AZ30" s="218">
        <f t="shared" si="8"/>
        <v>0</v>
      </c>
    </row>
    <row r="31" spans="1:59" s="29" customFormat="1" ht="46.9" customHeight="1" x14ac:dyDescent="0.25">
      <c r="A31" s="562" t="s">
        <v>190</v>
      </c>
      <c r="B31" s="562"/>
      <c r="C31" s="562"/>
      <c r="D31" s="622" t="s">
        <v>242</v>
      </c>
      <c r="E31" s="622"/>
      <c r="F31" s="622"/>
      <c r="G31" s="398"/>
      <c r="H31" s="563"/>
      <c r="I31" s="563"/>
      <c r="J31" s="563"/>
      <c r="K31" s="563"/>
      <c r="L31" s="563"/>
      <c r="M31" s="563"/>
      <c r="N31" s="565"/>
      <c r="O31" s="565"/>
      <c r="P31" s="565"/>
      <c r="Q31" s="565"/>
      <c r="R31" s="565"/>
    </row>
    <row r="32" spans="1:59" s="29" customFormat="1" ht="51.6" customHeight="1" x14ac:dyDescent="0.25">
      <c r="A32" s="562" t="s">
        <v>191</v>
      </c>
      <c r="B32" s="562"/>
      <c r="C32" s="562"/>
      <c r="D32" s="622" t="s">
        <v>243</v>
      </c>
      <c r="E32" s="622"/>
      <c r="F32" s="622"/>
      <c r="G32" s="398"/>
      <c r="H32" s="563"/>
      <c r="I32" s="563"/>
      <c r="J32" s="563"/>
      <c r="K32" s="563"/>
      <c r="L32" s="563"/>
      <c r="M32" s="563"/>
      <c r="N32" s="565"/>
      <c r="O32" s="565"/>
      <c r="P32" s="565"/>
      <c r="Q32" s="565"/>
      <c r="R32" s="565"/>
    </row>
    <row r="33" spans="1:59" s="29" customFormat="1" ht="61.15" customHeight="1" x14ac:dyDescent="0.25">
      <c r="A33" s="562" t="s">
        <v>192</v>
      </c>
      <c r="B33" s="562"/>
      <c r="C33" s="562"/>
      <c r="D33" s="622" t="s">
        <v>244</v>
      </c>
      <c r="E33" s="622"/>
      <c r="F33" s="622"/>
      <c r="G33" s="398"/>
      <c r="H33" s="563"/>
      <c r="I33" s="563"/>
      <c r="J33" s="563"/>
      <c r="K33" s="563"/>
      <c r="L33" s="563"/>
      <c r="M33" s="563"/>
      <c r="N33" s="565"/>
      <c r="O33" s="565"/>
      <c r="P33" s="565"/>
      <c r="Q33" s="565"/>
      <c r="R33" s="565"/>
    </row>
    <row r="34" spans="1:59" s="29" customFormat="1" ht="40.9" customHeight="1" x14ac:dyDescent="0.25">
      <c r="A34" s="562" t="s">
        <v>193</v>
      </c>
      <c r="B34" s="562"/>
      <c r="C34" s="562"/>
      <c r="D34" s="622" t="s">
        <v>245</v>
      </c>
      <c r="E34" s="622"/>
      <c r="F34" s="622"/>
      <c r="G34" s="398"/>
      <c r="H34" s="563"/>
      <c r="I34" s="563"/>
      <c r="J34" s="563"/>
      <c r="K34" s="563"/>
      <c r="L34" s="563"/>
      <c r="M34" s="563"/>
      <c r="N34" s="565"/>
      <c r="O34" s="565"/>
      <c r="P34" s="565"/>
      <c r="Q34" s="565"/>
      <c r="R34" s="565"/>
    </row>
    <row r="35" spans="1:59" s="29" customFormat="1" ht="14.45" customHeight="1" x14ac:dyDescent="0.25">
      <c r="A35" s="564"/>
      <c r="B35" s="564"/>
      <c r="C35" s="564"/>
      <c r="D35" s="564"/>
      <c r="E35" s="564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</row>
    <row r="36" spans="1:59" s="29" customFormat="1" ht="20.45" customHeight="1" x14ac:dyDescent="0.25">
      <c r="A36" s="551" t="s">
        <v>246</v>
      </c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552"/>
      <c r="Q36" s="552"/>
      <c r="R36" s="553"/>
    </row>
    <row r="37" spans="1:59" s="30" customFormat="1" ht="17.45" customHeight="1" x14ac:dyDescent="0.25">
      <c r="A37" s="554" t="s">
        <v>247</v>
      </c>
      <c r="B37" s="554"/>
      <c r="C37" s="554"/>
      <c r="D37" s="554"/>
      <c r="E37" s="554"/>
      <c r="F37" s="554"/>
      <c r="G37" s="554"/>
      <c r="H37" s="554"/>
      <c r="I37" s="554"/>
      <c r="J37" s="554"/>
      <c r="K37" s="554"/>
      <c r="L37" s="554"/>
      <c r="M37" s="554"/>
      <c r="N37" s="554"/>
      <c r="O37" s="554"/>
      <c r="P37" s="554"/>
      <c r="Q37" s="554"/>
      <c r="R37" s="555"/>
      <c r="S37" s="29"/>
      <c r="T37" s="29"/>
      <c r="U37" s="29"/>
      <c r="V37" s="29"/>
      <c r="W37" s="29"/>
      <c r="BA37" s="29"/>
      <c r="BB37" s="29"/>
      <c r="BC37" s="29"/>
      <c r="BD37" s="29"/>
      <c r="BE37" s="29"/>
      <c r="BF37" s="29"/>
      <c r="BG37" s="29"/>
    </row>
    <row r="38" spans="1:59" s="30" customFormat="1" ht="17.25" customHeight="1" x14ac:dyDescent="0.25">
      <c r="A38" s="558" t="s">
        <v>248</v>
      </c>
      <c r="B38" s="556"/>
      <c r="C38" s="556"/>
      <c r="D38" s="556"/>
      <c r="E38" s="556"/>
      <c r="F38" s="556"/>
      <c r="G38" s="556" t="s">
        <v>249</v>
      </c>
      <c r="H38" s="556"/>
      <c r="I38" s="556"/>
      <c r="J38" s="556"/>
      <c r="K38" s="556"/>
      <c r="L38" s="557"/>
      <c r="M38" s="558" t="s">
        <v>250</v>
      </c>
      <c r="N38" s="556"/>
      <c r="O38" s="556"/>
      <c r="P38" s="556" t="s">
        <v>249</v>
      </c>
      <c r="Q38" s="556"/>
      <c r="R38" s="557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BA38" s="29"/>
      <c r="BB38" s="29"/>
      <c r="BC38" s="29"/>
      <c r="BD38" s="29"/>
      <c r="BE38" s="29"/>
      <c r="BF38" s="29"/>
      <c r="BG38" s="29"/>
    </row>
    <row r="39" spans="1:59" s="30" customFormat="1" ht="21.6" customHeight="1" x14ac:dyDescent="0.25">
      <c r="A39" s="545"/>
      <c r="B39" s="546"/>
      <c r="C39" s="546"/>
      <c r="D39" s="546"/>
      <c r="E39" s="546"/>
      <c r="F39" s="546"/>
      <c r="G39" s="546"/>
      <c r="H39" s="546"/>
      <c r="I39" s="546"/>
      <c r="J39" s="546"/>
      <c r="K39" s="546"/>
      <c r="L39" s="547"/>
      <c r="M39" s="545"/>
      <c r="N39" s="546"/>
      <c r="O39" s="546"/>
      <c r="P39" s="546"/>
      <c r="Q39" s="546"/>
      <c r="R39" s="547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BA39" s="29"/>
      <c r="BB39" s="29"/>
      <c r="BC39" s="29"/>
      <c r="BD39" s="29"/>
      <c r="BE39" s="29"/>
      <c r="BF39" s="29"/>
      <c r="BG39" s="29"/>
    </row>
    <row r="40" spans="1:59" s="30" customFormat="1" ht="21.6" customHeight="1" x14ac:dyDescent="0.25">
      <c r="A40" s="545"/>
      <c r="B40" s="546"/>
      <c r="C40" s="546"/>
      <c r="D40" s="546"/>
      <c r="E40" s="546"/>
      <c r="F40" s="546"/>
      <c r="G40" s="546"/>
      <c r="H40" s="546"/>
      <c r="I40" s="546"/>
      <c r="J40" s="546"/>
      <c r="K40" s="546"/>
      <c r="L40" s="547"/>
      <c r="M40" s="545"/>
      <c r="N40" s="546"/>
      <c r="O40" s="546"/>
      <c r="P40" s="546"/>
      <c r="Q40" s="546"/>
      <c r="R40" s="547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BA40" s="29"/>
      <c r="BB40" s="29"/>
      <c r="BC40" s="29"/>
      <c r="BD40" s="29"/>
      <c r="BE40" s="29"/>
      <c r="BF40" s="29"/>
      <c r="BG40" s="29"/>
    </row>
    <row r="41" spans="1:59" s="30" customFormat="1" ht="21.6" customHeight="1" x14ac:dyDescent="0.25">
      <c r="A41" s="545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7"/>
      <c r="M41" s="545"/>
      <c r="N41" s="546"/>
      <c r="O41" s="546"/>
      <c r="P41" s="546"/>
      <c r="Q41" s="546"/>
      <c r="R41" s="547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BA41" s="29"/>
      <c r="BB41" s="29"/>
      <c r="BC41" s="29"/>
      <c r="BD41" s="29"/>
      <c r="BE41" s="29"/>
      <c r="BF41" s="29"/>
      <c r="BG41" s="29"/>
    </row>
    <row r="42" spans="1:59" s="30" customFormat="1" ht="21.6" customHeight="1" thickBot="1" x14ac:dyDescent="0.3">
      <c r="A42" s="548"/>
      <c r="B42" s="549"/>
      <c r="C42" s="549"/>
      <c r="D42" s="549"/>
      <c r="E42" s="549"/>
      <c r="F42" s="549"/>
      <c r="G42" s="549"/>
      <c r="H42" s="549"/>
      <c r="I42" s="549"/>
      <c r="J42" s="549"/>
      <c r="K42" s="549"/>
      <c r="L42" s="550"/>
      <c r="M42" s="548"/>
      <c r="N42" s="549"/>
      <c r="O42" s="549"/>
      <c r="P42" s="549"/>
      <c r="Q42" s="549"/>
      <c r="R42" s="55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BA42" s="29"/>
      <c r="BB42" s="29"/>
      <c r="BC42" s="29"/>
      <c r="BD42" s="29"/>
      <c r="BE42" s="29"/>
      <c r="BF42" s="29"/>
      <c r="BG42" s="29"/>
    </row>
    <row r="43" spans="1:59" s="30" customFormat="1" ht="17.25" customHeight="1" thickBot="1" x14ac:dyDescent="0.3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31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BA43" s="29"/>
      <c r="BB43" s="29"/>
      <c r="BC43" s="29"/>
      <c r="BD43" s="29"/>
      <c r="BE43" s="29"/>
      <c r="BF43" s="29"/>
      <c r="BG43" s="29"/>
    </row>
    <row r="44" spans="1:59" ht="15" customHeight="1" x14ac:dyDescent="0.25">
      <c r="C44" s="52"/>
      <c r="D44" s="52"/>
      <c r="E44" s="52"/>
      <c r="F44" s="31"/>
      <c r="G44" s="31"/>
      <c r="H44" s="31"/>
      <c r="I44" s="31"/>
      <c r="J44" s="52"/>
      <c r="K44" s="52"/>
      <c r="L44" s="52"/>
      <c r="M44" s="32"/>
      <c r="N44" s="32"/>
      <c r="O44" s="52"/>
      <c r="P44" s="53"/>
      <c r="Q44" s="53"/>
      <c r="R44" s="33"/>
    </row>
    <row r="45" spans="1:59" ht="15" customHeight="1" x14ac:dyDescent="0.25">
      <c r="C45" s="52"/>
      <c r="D45" s="52"/>
      <c r="E45" s="52"/>
      <c r="F45" s="31"/>
      <c r="G45" s="31"/>
      <c r="H45" s="31"/>
      <c r="I45" s="31"/>
      <c r="J45" s="52"/>
      <c r="K45" s="52"/>
      <c r="L45" s="52"/>
      <c r="M45" s="32"/>
      <c r="N45" s="32"/>
      <c r="O45" s="52"/>
      <c r="P45" s="53"/>
      <c r="Q45" s="53"/>
      <c r="R45" s="33"/>
    </row>
    <row r="46" spans="1:59" ht="15" customHeight="1" x14ac:dyDescent="0.25">
      <c r="C46" s="52"/>
      <c r="D46" s="52"/>
      <c r="E46" s="52"/>
      <c r="F46" s="31"/>
      <c r="G46" s="31"/>
      <c r="H46" s="31"/>
      <c r="I46" s="31"/>
      <c r="J46" s="52"/>
      <c r="K46" s="52"/>
      <c r="L46" s="52"/>
      <c r="M46" s="32"/>
      <c r="N46" s="32"/>
      <c r="O46" s="52"/>
      <c r="P46" s="53"/>
      <c r="Q46" s="53"/>
      <c r="R46" s="33"/>
    </row>
    <row r="47" spans="1:59" ht="15" customHeight="1" x14ac:dyDescent="0.25">
      <c r="C47" s="52"/>
      <c r="D47" s="52"/>
      <c r="E47" s="52"/>
      <c r="F47" s="31"/>
      <c r="G47" s="31"/>
      <c r="H47" s="31"/>
      <c r="I47" s="31"/>
      <c r="J47" s="52"/>
      <c r="K47" s="52"/>
      <c r="L47" s="52"/>
      <c r="M47" s="32"/>
      <c r="N47" s="32"/>
      <c r="O47" s="52"/>
      <c r="P47" s="53"/>
      <c r="Q47" s="53"/>
      <c r="R47" s="33"/>
    </row>
    <row r="48" spans="1:59" ht="15" customHeight="1" x14ac:dyDescent="0.25">
      <c r="C48" s="52"/>
      <c r="D48" s="52"/>
      <c r="E48" s="52"/>
      <c r="F48" s="31"/>
      <c r="G48" s="31"/>
      <c r="H48" s="31"/>
      <c r="I48" s="31"/>
      <c r="J48" s="52"/>
      <c r="K48" s="52"/>
      <c r="L48" s="52"/>
      <c r="M48" s="32"/>
      <c r="N48" s="32"/>
      <c r="O48" s="52"/>
      <c r="P48" s="53"/>
      <c r="Q48" s="53"/>
      <c r="R48" s="33"/>
    </row>
    <row r="49" spans="10:18" ht="15" customHeight="1" x14ac:dyDescent="0.25">
      <c r="J49" s="52"/>
      <c r="K49" s="52"/>
      <c r="N49" s="32"/>
      <c r="O49" s="52"/>
      <c r="P49" s="53"/>
      <c r="Q49" s="53"/>
      <c r="R49" s="33"/>
    </row>
    <row r="50" spans="10:18" ht="15" customHeight="1" x14ac:dyDescent="0.25">
      <c r="J50" s="52"/>
      <c r="K50" s="52"/>
      <c r="L50" s="52"/>
      <c r="M50" s="32"/>
      <c r="N50" s="32"/>
      <c r="O50" s="52"/>
      <c r="P50" s="53"/>
      <c r="Q50" s="53"/>
      <c r="R50" s="33"/>
    </row>
    <row r="51" spans="10:18" ht="15" customHeight="1" x14ac:dyDescent="0.25">
      <c r="J51" s="52"/>
      <c r="K51" s="52"/>
      <c r="L51" s="52"/>
      <c r="M51" s="32"/>
      <c r="N51" s="32"/>
      <c r="O51" s="52"/>
      <c r="P51" s="53"/>
      <c r="Q51" s="53"/>
      <c r="R51" s="33"/>
    </row>
    <row r="52" spans="10:18" ht="15" customHeight="1" x14ac:dyDescent="0.25">
      <c r="J52" s="52"/>
      <c r="K52" s="52"/>
      <c r="L52" s="52"/>
      <c r="M52" s="32"/>
      <c r="N52" s="32"/>
      <c r="O52" s="52"/>
      <c r="P52" s="53"/>
      <c r="Q52" s="53"/>
      <c r="R52" s="33"/>
    </row>
    <row r="53" spans="10:18" ht="12.6" customHeight="1" x14ac:dyDescent="0.25"/>
    <row r="54" spans="10:18" ht="12.75" customHeight="1" x14ac:dyDescent="0.25"/>
    <row r="55" spans="10:18" ht="12.75" customHeight="1" x14ac:dyDescent="0.25"/>
    <row r="56" spans="10:18" ht="27" customHeight="1" x14ac:dyDescent="0.25"/>
    <row r="57" spans="10:18" ht="15" customHeight="1" x14ac:dyDescent="0.25"/>
    <row r="58" spans="10:18" ht="15" customHeight="1" x14ac:dyDescent="0.25"/>
    <row r="59" spans="10:18" ht="15" customHeight="1" x14ac:dyDescent="0.25"/>
    <row r="60" spans="10:18" ht="15" customHeight="1" x14ac:dyDescent="0.25"/>
    <row r="61" spans="10:18" ht="15" customHeight="1" x14ac:dyDescent="0.25"/>
    <row r="62" spans="10:18" ht="15" customHeight="1" x14ac:dyDescent="0.25"/>
    <row r="63" spans="10:18" ht="15" customHeight="1" x14ac:dyDescent="0.25"/>
    <row r="64" spans="10:18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129">
    <mergeCell ref="D32:F32"/>
    <mergeCell ref="D33:F33"/>
    <mergeCell ref="D34:F34"/>
    <mergeCell ref="B20:R20"/>
    <mergeCell ref="A21:R21"/>
    <mergeCell ref="A22:A27"/>
    <mergeCell ref="B22:G22"/>
    <mergeCell ref="H22:J22"/>
    <mergeCell ref="K22:M22"/>
    <mergeCell ref="N22:R22"/>
    <mergeCell ref="B23:E23"/>
    <mergeCell ref="F23:G23"/>
    <mergeCell ref="H23:I23"/>
    <mergeCell ref="K23:M24"/>
    <mergeCell ref="N23:R26"/>
    <mergeCell ref="B24:E24"/>
    <mergeCell ref="F24:G24"/>
    <mergeCell ref="H24:I24"/>
    <mergeCell ref="B25:E25"/>
    <mergeCell ref="F25:G25"/>
    <mergeCell ref="H25:I25"/>
    <mergeCell ref="K25:M26"/>
    <mergeCell ref="H17:I17"/>
    <mergeCell ref="B18:E18"/>
    <mergeCell ref="F18:G18"/>
    <mergeCell ref="H18:I18"/>
    <mergeCell ref="K18:M19"/>
    <mergeCell ref="B19:E19"/>
    <mergeCell ref="F19:G19"/>
    <mergeCell ref="H19:I19"/>
    <mergeCell ref="D31:F31"/>
    <mergeCell ref="D30:G30"/>
    <mergeCell ref="A31:C31"/>
    <mergeCell ref="H31:M31"/>
    <mergeCell ref="B26:E26"/>
    <mergeCell ref="F26:G26"/>
    <mergeCell ref="H1:P1"/>
    <mergeCell ref="Q1:R1"/>
    <mergeCell ref="P3:Q3"/>
    <mergeCell ref="J3:L3"/>
    <mergeCell ref="N3:O3"/>
    <mergeCell ref="F4:J4"/>
    <mergeCell ref="F5:J5"/>
    <mergeCell ref="C3:H3"/>
    <mergeCell ref="A1:G1"/>
    <mergeCell ref="A2:R2"/>
    <mergeCell ref="A3:B3"/>
    <mergeCell ref="A5:E5"/>
    <mergeCell ref="A4:E4"/>
    <mergeCell ref="B13:R13"/>
    <mergeCell ref="F10:G10"/>
    <mergeCell ref="F11:G11"/>
    <mergeCell ref="A7:R7"/>
    <mergeCell ref="N8:R8"/>
    <mergeCell ref="N9:R12"/>
    <mergeCell ref="A8:A13"/>
    <mergeCell ref="A14:R14"/>
    <mergeCell ref="A29:R29"/>
    <mergeCell ref="A28:R28"/>
    <mergeCell ref="A15:A20"/>
    <mergeCell ref="B15:G15"/>
    <mergeCell ref="H15:J15"/>
    <mergeCell ref="K15:M15"/>
    <mergeCell ref="B10:E10"/>
    <mergeCell ref="B9:E9"/>
    <mergeCell ref="B11:E11"/>
    <mergeCell ref="B12:E12"/>
    <mergeCell ref="F12:G12"/>
    <mergeCell ref="H8:J8"/>
    <mergeCell ref="B8:G8"/>
    <mergeCell ref="H9:I9"/>
    <mergeCell ref="H12:I12"/>
    <mergeCell ref="H11:I11"/>
    <mergeCell ref="K8:M8"/>
    <mergeCell ref="K9:M10"/>
    <mergeCell ref="K11:M12"/>
    <mergeCell ref="B6:R6"/>
    <mergeCell ref="P4:R4"/>
    <mergeCell ref="P5:R5"/>
    <mergeCell ref="L4:N4"/>
    <mergeCell ref="L5:N5"/>
    <mergeCell ref="F9:G9"/>
    <mergeCell ref="H10:I10"/>
    <mergeCell ref="N15:R15"/>
    <mergeCell ref="A33:C33"/>
    <mergeCell ref="H33:M33"/>
    <mergeCell ref="A35:R35"/>
    <mergeCell ref="N31:R31"/>
    <mergeCell ref="A32:C32"/>
    <mergeCell ref="H32:M32"/>
    <mergeCell ref="N32:R32"/>
    <mergeCell ref="A30:C30"/>
    <mergeCell ref="H30:M30"/>
    <mergeCell ref="N30:R30"/>
    <mergeCell ref="H26:I26"/>
    <mergeCell ref="B27:R27"/>
    <mergeCell ref="B16:E16"/>
    <mergeCell ref="F16:G16"/>
    <mergeCell ref="H16:I16"/>
    <mergeCell ref="K16:M17"/>
    <mergeCell ref="N16:R19"/>
    <mergeCell ref="B17:E17"/>
    <mergeCell ref="F17:G17"/>
    <mergeCell ref="N33:R33"/>
    <mergeCell ref="A34:C34"/>
    <mergeCell ref="H34:M34"/>
    <mergeCell ref="N34:R34"/>
    <mergeCell ref="A41:F41"/>
    <mergeCell ref="G41:L41"/>
    <mergeCell ref="A42:F42"/>
    <mergeCell ref="G42:L42"/>
    <mergeCell ref="M41:O41"/>
    <mergeCell ref="P41:R41"/>
    <mergeCell ref="M42:O42"/>
    <mergeCell ref="P42:R42"/>
    <mergeCell ref="A36:R36"/>
    <mergeCell ref="A37:R37"/>
    <mergeCell ref="P38:R38"/>
    <mergeCell ref="P39:R39"/>
    <mergeCell ref="P40:R40"/>
    <mergeCell ref="A38:F38"/>
    <mergeCell ref="A39:F39"/>
    <mergeCell ref="A40:F40"/>
    <mergeCell ref="G39:L39"/>
    <mergeCell ref="G40:L40"/>
    <mergeCell ref="G38:L38"/>
    <mergeCell ref="M39:O39"/>
    <mergeCell ref="M40:O40"/>
    <mergeCell ref="M38:O38"/>
  </mergeCells>
  <phoneticPr fontId="36" type="noConversion"/>
  <dataValidations count="9">
    <dataValidation type="custom" allowBlank="1" showInputMessage="1" showErrorMessage="1" sqref="K59" xr:uid="{00000000-0002-0000-0200-000000000000}">
      <formula1>(#REF!)</formula1>
    </dataValidation>
    <dataValidation type="list" allowBlank="1" showInputMessage="1" showErrorMessage="1" sqref="G33" xr:uid="{00000000-0002-0000-0200-000001000000}">
      <formula1>$AO$14:$AO$15</formula1>
    </dataValidation>
    <dataValidation type="list" allowBlank="1" showInputMessage="1" showErrorMessage="1" sqref="G31:G32 G34" xr:uid="{00000000-0002-0000-0200-000002000000}">
      <formula1>$AO$12:$AO$13</formula1>
    </dataValidation>
    <dataValidation type="list" allowBlank="1" showInputMessage="1" showErrorMessage="1" sqref="F11 F18 F25" xr:uid="{00000000-0002-0000-0200-000003000000}">
      <formula1>$AQ$12:$AQ$15</formula1>
    </dataValidation>
    <dataValidation type="list" allowBlank="1" showInputMessage="1" showErrorMessage="1" sqref="F10 F17 F24" xr:uid="{00000000-0002-0000-0200-000004000000}">
      <formula1>$AS$12:$AS$13</formula1>
    </dataValidation>
    <dataValidation type="list" allowBlank="1" showInputMessage="1" showErrorMessage="1" sqref="F9:G9 F16:G16 F23:G23" xr:uid="{00000000-0002-0000-0200-000005000000}">
      <formula1>$AR$12:$AR$15</formula1>
    </dataValidation>
    <dataValidation type="list" allowBlank="1" showInputMessage="1" showErrorMessage="1" sqref="A39:F42" xr:uid="{00000000-0002-0000-0200-000006000000}">
      <formula1>$AU$11:$AU$17</formula1>
    </dataValidation>
    <dataValidation type="list" allowBlank="1" showInputMessage="1" showErrorMessage="1" sqref="M39:O42" xr:uid="{00000000-0002-0000-0200-000007000000}">
      <formula1>$AW$11:$AW$15</formula1>
    </dataValidation>
    <dataValidation type="list" allowBlank="1" showInputMessage="1" showErrorMessage="1" sqref="K9:M10 K16:M17 K23:M24" xr:uid="{00000000-0002-0000-0200-000008000000}">
      <formula1>$AY$11:$AY$22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scale="55" orientation="landscape" r:id="rId1"/>
  <headerFooter alignWithMargins="0"/>
  <rowBreaks count="1" manualBreakCount="1">
    <brk id="52" min="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  <pageSetUpPr fitToPage="1"/>
  </sheetPr>
  <dimension ref="A1:CB108"/>
  <sheetViews>
    <sheetView tabSelected="1" view="pageBreakPreview" zoomScaleNormal="100" zoomScaleSheetLayoutView="100" workbookViewId="0">
      <selection activeCell="P73" sqref="P73:U73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1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0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0</v>
      </c>
      <c r="AJ2" s="21">
        <f>IF(AG21&gt;0,1,0)</f>
        <v>0</v>
      </c>
      <c r="AK2" s="116">
        <f>IF(AF21&gt;0,1,0)</f>
        <v>0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1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/>
      <c r="D11" s="72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0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0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0</v>
      </c>
      <c r="AL11" s="88">
        <f t="shared" ref="AL11:AL20" si="6">E11</f>
        <v>0</v>
      </c>
      <c r="AM11" s="252">
        <f>IF(AK11&gt;0,AL11,0)</f>
        <v>0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AZ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/>
      <c r="D12" s="72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740">
        <f t="shared" si="3"/>
        <v>0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0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0</v>
      </c>
      <c r="AL12" s="23">
        <f t="shared" si="6"/>
        <v>0</v>
      </c>
      <c r="AM12" s="44">
        <f t="shared" ref="AM12:AM20" si="15">IF(AK12&gt;0,AL12,0)</f>
        <v>0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ref="BA12:BK16" ca="1" si="16">IF($AY12=BA$10,1,0)</f>
        <v>0</v>
      </c>
      <c r="BB12" s="267">
        <f t="shared" ca="1" si="16"/>
        <v>0</v>
      </c>
      <c r="BC12" s="267">
        <f t="shared" ca="1" si="16"/>
        <v>0</v>
      </c>
      <c r="BD12" s="267">
        <f t="shared" ca="1" si="16"/>
        <v>0</v>
      </c>
      <c r="BE12" s="267">
        <f t="shared" ca="1" si="16"/>
        <v>0</v>
      </c>
      <c r="BF12" s="267">
        <f t="shared" ca="1" si="16"/>
        <v>0</v>
      </c>
      <c r="BG12" s="267">
        <f t="shared" ca="1" si="16"/>
        <v>0</v>
      </c>
      <c r="BH12" s="267">
        <f t="shared" ca="1" si="16"/>
        <v>0</v>
      </c>
      <c r="BI12" s="267">
        <f t="shared" ca="1" si="16"/>
        <v>0</v>
      </c>
      <c r="BJ12" s="267">
        <f t="shared" ca="1" si="16"/>
        <v>0</v>
      </c>
      <c r="BK12" s="276">
        <f t="shared" ca="1" si="16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/>
      <c r="D13" s="72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0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0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16"/>
        <v>0</v>
      </c>
      <c r="BB13" s="267">
        <f t="shared" ca="1" si="16"/>
        <v>0</v>
      </c>
      <c r="BC13" s="267">
        <f t="shared" ca="1" si="16"/>
        <v>0</v>
      </c>
      <c r="BD13" s="267">
        <f t="shared" ca="1" si="16"/>
        <v>0</v>
      </c>
      <c r="BE13" s="267">
        <f t="shared" ca="1" si="16"/>
        <v>0</v>
      </c>
      <c r="BF13" s="267">
        <f t="shared" ca="1" si="16"/>
        <v>0</v>
      </c>
      <c r="BG13" s="267">
        <f t="shared" ca="1" si="16"/>
        <v>0</v>
      </c>
      <c r="BH13" s="267">
        <f t="shared" ca="1" si="16"/>
        <v>0</v>
      </c>
      <c r="BI13" s="267">
        <f t="shared" ca="1" si="16"/>
        <v>0</v>
      </c>
      <c r="BJ13" s="267">
        <f t="shared" ca="1" si="16"/>
        <v>0</v>
      </c>
      <c r="BK13" s="276">
        <f t="shared" ca="1" si="16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/>
      <c r="D14" s="72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740">
        <f t="shared" si="3"/>
        <v>0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0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0</v>
      </c>
      <c r="AL14" s="23">
        <f t="shared" si="6"/>
        <v>0</v>
      </c>
      <c r="AM14" s="44">
        <f t="shared" si="15"/>
        <v>0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16"/>
        <v>0</v>
      </c>
      <c r="BB14" s="267">
        <f t="shared" ca="1" si="16"/>
        <v>0</v>
      </c>
      <c r="BC14" s="267">
        <f t="shared" ca="1" si="16"/>
        <v>0</v>
      </c>
      <c r="BD14" s="267">
        <f t="shared" ca="1" si="16"/>
        <v>0</v>
      </c>
      <c r="BE14" s="267">
        <f t="shared" ca="1" si="16"/>
        <v>0</v>
      </c>
      <c r="BF14" s="267">
        <f t="shared" ca="1" si="16"/>
        <v>0</v>
      </c>
      <c r="BG14" s="267">
        <f t="shared" ca="1" si="16"/>
        <v>0</v>
      </c>
      <c r="BH14" s="267">
        <f t="shared" ca="1" si="16"/>
        <v>0</v>
      </c>
      <c r="BI14" s="267">
        <f t="shared" ca="1" si="16"/>
        <v>0</v>
      </c>
      <c r="BJ14" s="267">
        <f t="shared" ca="1" si="16"/>
        <v>0</v>
      </c>
      <c r="BK14" s="276">
        <f t="shared" ca="1" si="16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16"/>
        <v>0</v>
      </c>
      <c r="BB15" s="267">
        <f t="shared" ca="1" si="16"/>
        <v>0</v>
      </c>
      <c r="BC15" s="267">
        <f t="shared" ca="1" si="16"/>
        <v>0</v>
      </c>
      <c r="BD15" s="267">
        <f t="shared" ca="1" si="16"/>
        <v>0</v>
      </c>
      <c r="BE15" s="267">
        <f t="shared" ca="1" si="16"/>
        <v>0</v>
      </c>
      <c r="BF15" s="267">
        <f t="shared" ca="1" si="16"/>
        <v>0</v>
      </c>
      <c r="BG15" s="267">
        <f t="shared" ca="1" si="16"/>
        <v>0</v>
      </c>
      <c r="BH15" s="267">
        <f t="shared" ca="1" si="16"/>
        <v>0</v>
      </c>
      <c r="BI15" s="267">
        <f t="shared" ca="1" si="16"/>
        <v>0</v>
      </c>
      <c r="BJ15" s="267">
        <f t="shared" ca="1" si="16"/>
        <v>0</v>
      </c>
      <c r="BK15" s="269">
        <f t="shared" ca="1" si="16"/>
        <v>0</v>
      </c>
      <c r="BM15" s="217">
        <f>SUM(BM11:BM14)</f>
        <v>0</v>
      </c>
      <c r="BN15" s="20">
        <f t="shared" ref="BN15:BT15" si="17">SUM(BN11:BN14)</f>
        <v>0</v>
      </c>
      <c r="BO15" s="20">
        <f t="shared" si="17"/>
        <v>0</v>
      </c>
      <c r="BP15" s="20">
        <f t="shared" si="17"/>
        <v>0</v>
      </c>
      <c r="BQ15" s="20">
        <f t="shared" si="17"/>
        <v>0</v>
      </c>
      <c r="BR15" s="20">
        <f t="shared" si="17"/>
        <v>0</v>
      </c>
      <c r="BS15" s="20">
        <f t="shared" si="17"/>
        <v>0</v>
      </c>
      <c r="BT15" s="241">
        <f t="shared" si="17"/>
        <v>0</v>
      </c>
      <c r="BU15" s="217"/>
      <c r="BV15" s="20">
        <f t="shared" ref="BV15" si="18">SUM(BV11:BV14)</f>
        <v>0</v>
      </c>
      <c r="BW15" s="20">
        <f t="shared" ref="BW15" si="19">SUM(BW11:BW14)</f>
        <v>0</v>
      </c>
      <c r="BX15" s="20">
        <f t="shared" ref="BX15" si="20">SUM(BX11:BX14)</f>
        <v>0</v>
      </c>
      <c r="BY15" s="20">
        <f t="shared" ref="BY15" si="21">SUM(BY11:BY14)</f>
        <v>0</v>
      </c>
      <c r="BZ15" s="20">
        <f t="shared" ref="BZ15" si="22">SUM(BZ11:BZ14)</f>
        <v>0</v>
      </c>
      <c r="CA15" s="218">
        <f t="shared" ref="CA15" si="23">SUM(CA11:CA14)</f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16"/>
        <v>0</v>
      </c>
      <c r="BB16" s="270">
        <f t="shared" si="16"/>
        <v>0</v>
      </c>
      <c r="BC16" s="270">
        <f t="shared" si="16"/>
        <v>0</v>
      </c>
      <c r="BD16" s="270">
        <f t="shared" si="16"/>
        <v>0</v>
      </c>
      <c r="BE16" s="270">
        <f t="shared" si="16"/>
        <v>0</v>
      </c>
      <c r="BF16" s="270">
        <f t="shared" si="16"/>
        <v>0</v>
      </c>
      <c r="BG16" s="270">
        <f t="shared" si="16"/>
        <v>0</v>
      </c>
      <c r="BH16" s="270">
        <f t="shared" si="16"/>
        <v>0</v>
      </c>
      <c r="BI16" s="270">
        <f t="shared" si="16"/>
        <v>0</v>
      </c>
      <c r="BJ16" s="270">
        <f t="shared" si="16"/>
        <v>0</v>
      </c>
      <c r="BK16" s="271">
        <f t="shared" si="16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24">SUM(BA11:BA16)</f>
        <v>0</v>
      </c>
      <c r="BB17" s="117">
        <f t="shared" ca="1" si="24"/>
        <v>0</v>
      </c>
      <c r="BC17" s="117">
        <f t="shared" ca="1" si="24"/>
        <v>0</v>
      </c>
      <c r="BD17" s="117">
        <f t="shared" ca="1" si="24"/>
        <v>0</v>
      </c>
      <c r="BE17" s="117">
        <f t="shared" ca="1" si="24"/>
        <v>0</v>
      </c>
      <c r="BF17" s="117">
        <f t="shared" ca="1" si="24"/>
        <v>0</v>
      </c>
      <c r="BG17" s="117">
        <f t="shared" ca="1" si="24"/>
        <v>0</v>
      </c>
      <c r="BH17" s="117">
        <f t="shared" ca="1" si="24"/>
        <v>0</v>
      </c>
      <c r="BI17" s="117">
        <f t="shared" ca="1" si="24"/>
        <v>0</v>
      </c>
      <c r="BJ17" s="117">
        <f t="shared" ca="1" si="24"/>
        <v>0</v>
      </c>
      <c r="BK17" s="117">
        <f t="shared" ca="1" si="24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0</v>
      </c>
      <c r="AG21" s="2">
        <f t="shared" ref="AG21:AJ21" si="25">SUM(AG11:AG20)</f>
        <v>0</v>
      </c>
      <c r="AH21" s="298">
        <f t="shared" si="25"/>
        <v>0</v>
      </c>
      <c r="AI21" s="299">
        <f t="shared" si="25"/>
        <v>0</v>
      </c>
      <c r="AJ21" s="300">
        <f t="shared" si="25"/>
        <v>0</v>
      </c>
      <c r="AK21" s="2">
        <f>SUM(AK11:AK20)</f>
        <v>0</v>
      </c>
      <c r="AL21" s="2">
        <f>SUM(AL11:AL20)</f>
        <v>0</v>
      </c>
      <c r="AM21" s="2">
        <f>SUM(AM11:AM20)</f>
        <v>0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U9:CA9"/>
    <mergeCell ref="BL9:BT9"/>
    <mergeCell ref="AY9:BK9"/>
    <mergeCell ref="J38:L39"/>
    <mergeCell ref="H43:I43"/>
    <mergeCell ref="F44:G44"/>
    <mergeCell ref="H44:I44"/>
    <mergeCell ref="J44:L45"/>
    <mergeCell ref="C45:D45"/>
    <mergeCell ref="F45:G45"/>
    <mergeCell ref="H45:I45"/>
    <mergeCell ref="C38:D38"/>
    <mergeCell ref="AD2:AD20"/>
    <mergeCell ref="C30:D30"/>
    <mergeCell ref="F30:G30"/>
    <mergeCell ref="H30:I30"/>
    <mergeCell ref="J30:L31"/>
    <mergeCell ref="M30:U33"/>
    <mergeCell ref="C31:D31"/>
    <mergeCell ref="F31:G31"/>
    <mergeCell ref="C32:D32"/>
    <mergeCell ref="C29:E29"/>
    <mergeCell ref="H33:I33"/>
    <mergeCell ref="J24:L25"/>
    <mergeCell ref="H32:I32"/>
    <mergeCell ref="J32:L33"/>
    <mergeCell ref="C33:D33"/>
    <mergeCell ref="F33:G33"/>
    <mergeCell ref="B28:U28"/>
    <mergeCell ref="B47:B51"/>
    <mergeCell ref="C47:E47"/>
    <mergeCell ref="F47:I47"/>
    <mergeCell ref="J47:L47"/>
    <mergeCell ref="M47:U47"/>
    <mergeCell ref="C48:D48"/>
    <mergeCell ref="F48:G48"/>
    <mergeCell ref="H48:I48"/>
    <mergeCell ref="J48:L49"/>
    <mergeCell ref="M48:U51"/>
    <mergeCell ref="C49:D49"/>
    <mergeCell ref="F49:G49"/>
    <mergeCell ref="H49:I49"/>
    <mergeCell ref="C50:D50"/>
    <mergeCell ref="F50:G50"/>
    <mergeCell ref="H50:I50"/>
    <mergeCell ref="B46:U46"/>
    <mergeCell ref="J50:L51"/>
    <mergeCell ref="C51:D51"/>
    <mergeCell ref="R9:U10"/>
    <mergeCell ref="D9:D10"/>
    <mergeCell ref="C9:C10"/>
    <mergeCell ref="B9:B10"/>
    <mergeCell ref="B23:B27"/>
    <mergeCell ref="C24:D24"/>
    <mergeCell ref="C25:D25"/>
    <mergeCell ref="C26:D26"/>
    <mergeCell ref="C27:D27"/>
    <mergeCell ref="C23:E23"/>
    <mergeCell ref="H25:I25"/>
    <mergeCell ref="F25:G25"/>
    <mergeCell ref="F26:G26"/>
    <mergeCell ref="F27:G27"/>
    <mergeCell ref="B21:U21"/>
    <mergeCell ref="F24:G24"/>
    <mergeCell ref="F23:I23"/>
    <mergeCell ref="J23:L23"/>
    <mergeCell ref="B22:U22"/>
    <mergeCell ref="J26:L27"/>
    <mergeCell ref="M23:U23"/>
    <mergeCell ref="M24:U27"/>
    <mergeCell ref="H26:I26"/>
    <mergeCell ref="H27:I27"/>
    <mergeCell ref="B4:C4"/>
    <mergeCell ref="B5:C5"/>
    <mergeCell ref="U4:U6"/>
    <mergeCell ref="N6:R6"/>
    <mergeCell ref="L5:O5"/>
    <mergeCell ref="L4:N4"/>
    <mergeCell ref="T4:T6"/>
    <mergeCell ref="O4:S4"/>
    <mergeCell ref="P5:S5"/>
    <mergeCell ref="D4:K4"/>
    <mergeCell ref="D5:K5"/>
    <mergeCell ref="G6:I6"/>
    <mergeCell ref="B6:C6"/>
    <mergeCell ref="J6:M6"/>
    <mergeCell ref="D6:F6"/>
    <mergeCell ref="P76:U76"/>
    <mergeCell ref="O14:P14"/>
    <mergeCell ref="O19:P19"/>
    <mergeCell ref="R19:T20"/>
    <mergeCell ref="U19:U20"/>
    <mergeCell ref="O20:P20"/>
    <mergeCell ref="O17:P17"/>
    <mergeCell ref="R17:T18"/>
    <mergeCell ref="J29:L29"/>
    <mergeCell ref="M29:U29"/>
    <mergeCell ref="B40:U40"/>
    <mergeCell ref="B41:B45"/>
    <mergeCell ref="C41:E41"/>
    <mergeCell ref="F41:I41"/>
    <mergeCell ref="J41:L41"/>
    <mergeCell ref="M41:U41"/>
    <mergeCell ref="F42:G42"/>
    <mergeCell ref="H42:I42"/>
    <mergeCell ref="J42:L43"/>
    <mergeCell ref="B29:B33"/>
    <mergeCell ref="F29:I29"/>
    <mergeCell ref="H24:I24"/>
    <mergeCell ref="H31:I31"/>
    <mergeCell ref="F32:G32"/>
    <mergeCell ref="B2:D2"/>
    <mergeCell ref="E2:P2"/>
    <mergeCell ref="R2:U2"/>
    <mergeCell ref="B3:U3"/>
    <mergeCell ref="B7:U7"/>
    <mergeCell ref="B8:P8"/>
    <mergeCell ref="Q8:Q20"/>
    <mergeCell ref="R8:U8"/>
    <mergeCell ref="O11:P11"/>
    <mergeCell ref="R11:T12"/>
    <mergeCell ref="O15:P15"/>
    <mergeCell ref="R15:T16"/>
    <mergeCell ref="U15:U16"/>
    <mergeCell ref="O16:P16"/>
    <mergeCell ref="U11:U12"/>
    <mergeCell ref="O12:P12"/>
    <mergeCell ref="O13:P13"/>
    <mergeCell ref="R13:T14"/>
    <mergeCell ref="U13:U14"/>
    <mergeCell ref="O9:P10"/>
    <mergeCell ref="E9:E10"/>
    <mergeCell ref="F9:N9"/>
    <mergeCell ref="U17:U18"/>
    <mergeCell ref="O18:P18"/>
    <mergeCell ref="F51:G51"/>
    <mergeCell ref="H51:I51"/>
    <mergeCell ref="C55:D55"/>
    <mergeCell ref="F55:G55"/>
    <mergeCell ref="H55:I55"/>
    <mergeCell ref="C56:D56"/>
    <mergeCell ref="F56:G56"/>
    <mergeCell ref="H56:I56"/>
    <mergeCell ref="J56:L57"/>
    <mergeCell ref="C57:D57"/>
    <mergeCell ref="C54:D54"/>
    <mergeCell ref="B52:U52"/>
    <mergeCell ref="B53:B57"/>
    <mergeCell ref="C53:E53"/>
    <mergeCell ref="F53:I53"/>
    <mergeCell ref="J53:L53"/>
    <mergeCell ref="M53:U53"/>
    <mergeCell ref="F54:G54"/>
    <mergeCell ref="H54:I54"/>
    <mergeCell ref="J54:L55"/>
    <mergeCell ref="M54:U57"/>
    <mergeCell ref="C39:D39"/>
    <mergeCell ref="F39:G39"/>
    <mergeCell ref="H39:I39"/>
    <mergeCell ref="M42:U45"/>
    <mergeCell ref="F43:G43"/>
    <mergeCell ref="B34:U34"/>
    <mergeCell ref="C44:D44"/>
    <mergeCell ref="C42:D42"/>
    <mergeCell ref="C43:D43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F38:G38"/>
    <mergeCell ref="H38:I38"/>
    <mergeCell ref="B76:D76"/>
    <mergeCell ref="B77:U77"/>
    <mergeCell ref="E75:K75"/>
    <mergeCell ref="E76:K76"/>
    <mergeCell ref="R60:S62"/>
    <mergeCell ref="B60:Q62"/>
    <mergeCell ref="F57:G57"/>
    <mergeCell ref="H57:I57"/>
    <mergeCell ref="B59:U59"/>
    <mergeCell ref="B58:U58"/>
    <mergeCell ref="B73:D73"/>
    <mergeCell ref="B63:K63"/>
    <mergeCell ref="L63:U63"/>
    <mergeCell ref="B70:U70"/>
    <mergeCell ref="B71:U71"/>
    <mergeCell ref="P72:U72"/>
    <mergeCell ref="B72:D72"/>
    <mergeCell ref="E72:K72"/>
    <mergeCell ref="L72:O72"/>
    <mergeCell ref="L74:O74"/>
    <mergeCell ref="L75:O75"/>
    <mergeCell ref="L76:O76"/>
    <mergeCell ref="P74:U74"/>
    <mergeCell ref="P75:U75"/>
    <mergeCell ref="T60:U62"/>
    <mergeCell ref="B74:D74"/>
    <mergeCell ref="P73:U73"/>
    <mergeCell ref="L73:O73"/>
    <mergeCell ref="E73:K73"/>
    <mergeCell ref="E74:K74"/>
    <mergeCell ref="B64:K69"/>
    <mergeCell ref="L64:U69"/>
    <mergeCell ref="B75:D75"/>
  </mergeCells>
  <phoneticPr fontId="36" type="noConversion"/>
  <dataValidations count="7">
    <dataValidation type="date" operator="greaterThan" allowBlank="1" showInputMessage="1" showErrorMessage="1" sqref="E26 E50 E32 E38 E44" xr:uid="{00000000-0002-0000-0300-000002000000}">
      <formula1>44105</formula1>
    </dataValidation>
    <dataValidation type="list" allowBlank="1" showInputMessage="1" showErrorMessage="1" sqref="T60:U62" xr:uid="{00000000-0002-0000-0300-000005000000}">
      <formula1>$K$105:$K$107</formula1>
    </dataValidation>
    <dataValidation type="list" allowBlank="1" showInputMessage="1" showErrorMessage="1" sqref="B73:D76" xr:uid="{00000000-0002-0000-0300-000006000000}">
      <formula1>$E$96:$E$103</formula1>
    </dataValidation>
    <dataValidation type="list" allowBlank="1" showInputMessage="1" showErrorMessage="1" sqref="L73:O76" xr:uid="{00000000-0002-0000-0300-000007000000}">
      <formula1>$K$96:$K$101</formula1>
    </dataValidation>
    <dataValidation type="list" allowBlank="1" showInputMessage="1" showErrorMessage="1" sqref="D11:D20" xr:uid="{00000000-0002-0000-0300-000008000000}">
      <formula1>$U$95:$U$108</formula1>
    </dataValidation>
    <dataValidation type="list" operator="greaterThan" allowBlank="1" showInputMessage="1" showErrorMessage="1" sqref="E54:E57" xr:uid="{86EE100A-0FA0-4126-AB23-82D377D6D049}">
      <formula1>$B$105:$B$108</formula1>
    </dataValidation>
    <dataValidation type="list" allowBlank="1" showInputMessage="1" showErrorMessage="1" sqref="J54:L55" xr:uid="{AC4DF5B1-E012-4DA1-BD0D-8BBBD23F55DF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1A14-79C0-48E3-8B8E-C614A0E1EB63}">
  <sheetPr>
    <tabColor rgb="FF7030A0"/>
    <pageSetUpPr fitToPage="1"/>
  </sheetPr>
  <dimension ref="A1:CB108"/>
  <sheetViews>
    <sheetView view="pageBreakPreview" topLeftCell="M24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1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2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BEE6E443-4DEB-4679-83BE-688C96A6FE31}">
      <formula1>$O$96</formula1>
    </dataValidation>
    <dataValidation type="list" operator="greaterThan" allowBlank="1" showInputMessage="1" showErrorMessage="1" sqref="E54:E57" xr:uid="{2AF03D88-60BC-4DF6-8ACC-47757E6E9BF5}">
      <formula1>$B$105:$B$108</formula1>
    </dataValidation>
    <dataValidation type="list" allowBlank="1" showInputMessage="1" showErrorMessage="1" sqref="D11:D20" xr:uid="{9A0FD691-00FA-47BA-B450-5C672EECA5D8}">
      <formula1>$U$95:$U$108</formula1>
    </dataValidation>
    <dataValidation type="list" allowBlank="1" showInputMessage="1" showErrorMessage="1" sqref="L73:O76" xr:uid="{A6DBF1E8-A021-447F-B108-AD9046FDAA71}">
      <formula1>$K$96:$K$101</formula1>
    </dataValidation>
    <dataValidation type="list" allowBlank="1" showInputMessage="1" showErrorMessage="1" sqref="B73:D76" xr:uid="{427622C8-3B86-4D06-AECD-D3F082ECBC4C}">
      <formula1>$E$96:$E$103</formula1>
    </dataValidation>
    <dataValidation type="list" allowBlank="1" showInputMessage="1" showErrorMessage="1" sqref="T60:U62" xr:uid="{1A68DBC4-5102-4505-8917-180459ECCA73}">
      <formula1>$K$105:$K$107</formula1>
    </dataValidation>
    <dataValidation type="date" operator="greaterThan" allowBlank="1" showInputMessage="1" showErrorMessage="1" sqref="E26 E50 E32 E38 E44" xr:uid="{380D0363-5049-4BB2-9028-665CB03273B7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71164-BFAC-42C6-A315-D2C734AAA500}">
  <sheetPr>
    <tabColor rgb="FF7030A0"/>
    <pageSetUpPr fitToPage="1"/>
  </sheetPr>
  <dimension ref="A1:CB108"/>
  <sheetViews>
    <sheetView view="pageBreakPreview" topLeftCell="A7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1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3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E5647A97-71A0-4F47-954F-7290666C0044}">
      <formula1>44105</formula1>
    </dataValidation>
    <dataValidation type="list" allowBlank="1" showInputMessage="1" showErrorMessage="1" sqref="T60:U62" xr:uid="{0BF89890-F3B4-4032-B205-4E00A644E09C}">
      <formula1>$K$105:$K$107</formula1>
    </dataValidation>
    <dataValidation type="list" allowBlank="1" showInputMessage="1" showErrorMessage="1" sqref="B73:D76" xr:uid="{56ED97F2-9F09-4E6D-9541-9662C18EE359}">
      <formula1>$E$96:$E$103</formula1>
    </dataValidation>
    <dataValidation type="list" allowBlank="1" showInputMessage="1" showErrorMessage="1" sqref="L73:O76" xr:uid="{FCC71D9B-158D-4A3F-8AB2-D3BCEC1AAA4E}">
      <formula1>$K$96:$K$101</formula1>
    </dataValidation>
    <dataValidation type="list" allowBlank="1" showInputMessage="1" showErrorMessage="1" sqref="D11:D20" xr:uid="{24972E9B-BB75-4084-978B-F622FF8160A4}">
      <formula1>$U$95:$U$108</formula1>
    </dataValidation>
    <dataValidation type="list" operator="greaterThan" allowBlank="1" showInputMessage="1" showErrorMessage="1" sqref="E54:E57" xr:uid="{65F593D6-B0AB-4A1E-8CD0-7BAF35668BB3}">
      <formula1>$B$105:$B$108</formula1>
    </dataValidation>
    <dataValidation type="list" allowBlank="1" showInputMessage="1" showErrorMessage="1" sqref="J54:L55" xr:uid="{E6C93479-E21A-4E33-83CA-AF1E99E0DD47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F2F9-68B3-4B06-865B-DE184C53D06D}">
  <sheetPr>
    <tabColor rgb="FF7030A0"/>
    <pageSetUpPr fitToPage="1"/>
  </sheetPr>
  <dimension ref="A1:CB108"/>
  <sheetViews>
    <sheetView view="pageBreakPreview" topLeftCell="M24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1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4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list" allowBlank="1" showInputMessage="1" showErrorMessage="1" sqref="J54:L55" xr:uid="{5187B15D-E8F5-41B2-8A77-C03B14B3BD7B}">
      <formula1>$O$96</formula1>
    </dataValidation>
    <dataValidation type="list" operator="greaterThan" allowBlank="1" showInputMessage="1" showErrorMessage="1" sqref="E54:E57" xr:uid="{99A8A066-880E-4D11-A0D6-6194BE12BFF9}">
      <formula1>$B$105:$B$108</formula1>
    </dataValidation>
    <dataValidation type="list" allowBlank="1" showInputMessage="1" showErrorMessage="1" sqref="D11:D20" xr:uid="{C10070F0-CFCD-4780-9604-894772C7EC7C}">
      <formula1>$U$95:$U$108</formula1>
    </dataValidation>
    <dataValidation type="list" allowBlank="1" showInputMessage="1" showErrorMessage="1" sqref="L73:O76" xr:uid="{9E11B3B1-D37E-4AA5-8094-D13CC3C2C12C}">
      <formula1>$K$96:$K$101</formula1>
    </dataValidation>
    <dataValidation type="list" allowBlank="1" showInputMessage="1" showErrorMessage="1" sqref="B73:D76" xr:uid="{3EA7DF5A-B616-4F4D-9333-A82AA249C47D}">
      <formula1>$E$96:$E$103</formula1>
    </dataValidation>
    <dataValidation type="list" allowBlank="1" showInputMessage="1" showErrorMessage="1" sqref="T60:U62" xr:uid="{73EEEA38-A8FA-4516-B863-EA107CF880B3}">
      <formula1>$K$105:$K$107</formula1>
    </dataValidation>
    <dataValidation type="date" operator="greaterThan" allowBlank="1" showInputMessage="1" showErrorMessage="1" sqref="E26 E50 E32 E38 E44" xr:uid="{B70A5D10-0206-4E7C-91FA-975141AAC8E4}">
      <formula1>44105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29CE1-5A09-4CD8-ABD5-B47C66C37896}">
  <sheetPr>
    <tabColor rgb="FF7030A0"/>
    <pageSetUpPr fitToPage="1"/>
  </sheetPr>
  <dimension ref="A1:CB108"/>
  <sheetViews>
    <sheetView view="pageBreakPreview" zoomScaleNormal="100" zoomScaleSheetLayoutView="100" workbookViewId="0">
      <selection activeCell="M24" sqref="M24:U27"/>
    </sheetView>
  </sheetViews>
  <sheetFormatPr baseColWidth="10" defaultColWidth="11.5703125" defaultRowHeight="12.75" x14ac:dyDescent="0.25"/>
  <cols>
    <col min="1" max="1" width="2" style="14" customWidth="1"/>
    <col min="2" max="2" width="5.5703125" style="14" customWidth="1"/>
    <col min="3" max="3" width="13.7109375" style="14" customWidth="1"/>
    <col min="4" max="4" width="15.85546875" style="14" customWidth="1"/>
    <col min="5" max="5" width="14.7109375" style="14" customWidth="1"/>
    <col min="6" max="11" width="7.140625" style="14" customWidth="1"/>
    <col min="12" max="14" width="9.140625" style="14" customWidth="1"/>
    <col min="15" max="15" width="5.85546875" style="14" customWidth="1"/>
    <col min="16" max="16" width="8.5703125" style="14" customWidth="1"/>
    <col min="17" max="17" width="2.5703125" style="14" customWidth="1"/>
    <col min="18" max="18" width="8.85546875" style="14" customWidth="1"/>
    <col min="19" max="21" width="8.7109375" style="14" customWidth="1"/>
    <col min="22" max="22" width="4.7109375" style="14" customWidth="1"/>
    <col min="23" max="23" width="13.140625" style="14" customWidth="1"/>
    <col min="24" max="24" width="11.5703125" style="14" customWidth="1"/>
    <col min="25" max="25" width="12" style="14" customWidth="1"/>
    <col min="26" max="28" width="11.5703125" style="14" customWidth="1"/>
    <col min="29" max="29" width="13.140625" style="14" customWidth="1"/>
    <col min="30" max="30" width="9.140625" style="14" customWidth="1"/>
    <col min="31" max="33" width="10.85546875" style="14" customWidth="1"/>
    <col min="34" max="34" width="11.7109375" style="14" customWidth="1"/>
    <col min="35" max="35" width="8" style="14" customWidth="1"/>
    <col min="36" max="37" width="11.28515625" style="14" customWidth="1"/>
    <col min="38" max="38" width="12.5703125" style="14" customWidth="1"/>
    <col min="39" max="39" width="10.28515625" style="14" customWidth="1"/>
    <col min="40" max="40" width="11.5703125" style="14" customWidth="1"/>
    <col min="41" max="41" width="11.5703125" style="14"/>
    <col min="42" max="42" width="14" style="14" customWidth="1"/>
    <col min="43" max="47" width="11.5703125" style="14"/>
    <col min="48" max="48" width="23.28515625" style="14" customWidth="1"/>
    <col min="49" max="16384" width="11.5703125" style="14"/>
  </cols>
  <sheetData>
    <row r="1" spans="1:80" ht="41.25" customHeight="1" thickBot="1" x14ac:dyDescent="0.3">
      <c r="A1" s="182">
        <f ca="1">IF(LEN(MID(CELL("filename",A4),FIND("]",CELL("filename",A4))+2,LEN(CELL("filename",A4))-FIND("]",CELL("filename",A4))))=100,3,IF(LEN(MID(CELL("filename",A4),FIND("]",CELL("filename",A4))+2,LEN(CELL("filename",A4))-FIND("]",CELL("filename",A4))))=6,3,IF(LEN(MID(CELL("filename",A4),FIND("]",CELL("filename",A4))+2,LEN(CELL("filename",A4))-FIND("]",CELL("filename",A4))))=6,3,IF(LEN(MID(CELL("filename",A4),FIND("]",CELL("filename",A4))+2,LEN(CELL("filename",A4))-FIND("]",CELL("filename",A4))))&lt;5,1,2))))</f>
        <v>1</v>
      </c>
      <c r="AE1" s="212" t="s">
        <v>106</v>
      </c>
      <c r="AF1" s="213" t="s">
        <v>107</v>
      </c>
      <c r="AG1" s="213" t="s">
        <v>108</v>
      </c>
      <c r="AH1" s="211" t="s">
        <v>109</v>
      </c>
      <c r="AI1" s="211" t="s">
        <v>251</v>
      </c>
      <c r="AJ1" s="212" t="s">
        <v>111</v>
      </c>
      <c r="AK1" s="211" t="s">
        <v>112</v>
      </c>
      <c r="AL1" s="210" t="s">
        <v>113</v>
      </c>
      <c r="AM1" s="207" t="s">
        <v>114</v>
      </c>
      <c r="AN1" s="301" t="s">
        <v>115</v>
      </c>
      <c r="AO1" s="93" t="s">
        <v>252</v>
      </c>
      <c r="AP1" s="305" t="s">
        <v>253</v>
      </c>
      <c r="AQ1" s="302" t="s">
        <v>47</v>
      </c>
      <c r="AR1" s="208" t="s">
        <v>50</v>
      </c>
      <c r="AS1" s="208" t="s">
        <v>116</v>
      </c>
      <c r="AT1" s="209" t="s">
        <v>117</v>
      </c>
      <c r="AU1" s="214" t="s">
        <v>118</v>
      </c>
      <c r="AV1" s="215" t="s">
        <v>72</v>
      </c>
      <c r="AW1" s="215" t="s">
        <v>75</v>
      </c>
      <c r="AX1" s="216" t="s">
        <v>78</v>
      </c>
      <c r="AY1" s="273" t="s">
        <v>165</v>
      </c>
      <c r="AZ1" s="273" t="s">
        <v>166</v>
      </c>
      <c r="BA1" s="273" t="s">
        <v>167</v>
      </c>
      <c r="BB1" s="273" t="s">
        <v>168</v>
      </c>
      <c r="BC1" s="273" t="s">
        <v>169</v>
      </c>
      <c r="BD1" s="273" t="s">
        <v>170</v>
      </c>
      <c r="BE1" s="273" t="s">
        <v>171</v>
      </c>
      <c r="BF1" s="273" t="s">
        <v>172</v>
      </c>
      <c r="BG1" s="273" t="s">
        <v>173</v>
      </c>
      <c r="BH1" s="273" t="s">
        <v>174</v>
      </c>
      <c r="BI1" s="273" t="s">
        <v>175</v>
      </c>
      <c r="BJ1" s="274" t="s">
        <v>54</v>
      </c>
      <c r="BK1" s="284" t="s">
        <v>177</v>
      </c>
      <c r="BL1" s="273" t="s">
        <v>178</v>
      </c>
      <c r="BM1" s="273" t="s">
        <v>179</v>
      </c>
      <c r="BN1" s="273" t="s">
        <v>180</v>
      </c>
      <c r="BO1" s="273" t="s">
        <v>181</v>
      </c>
      <c r="BP1" s="273" t="s">
        <v>182</v>
      </c>
      <c r="BQ1" s="273" t="s">
        <v>183</v>
      </c>
      <c r="BR1" s="285" t="s">
        <v>184</v>
      </c>
      <c r="BS1" s="273" t="s">
        <v>185</v>
      </c>
      <c r="BT1" s="286" t="s">
        <v>186</v>
      </c>
      <c r="BU1" s="286" t="s">
        <v>187</v>
      </c>
      <c r="BV1" s="287" t="s">
        <v>188</v>
      </c>
      <c r="BW1" s="287" t="s">
        <v>189</v>
      </c>
      <c r="BX1" s="297" t="s">
        <v>184</v>
      </c>
      <c r="BY1" s="296" t="s">
        <v>254</v>
      </c>
      <c r="BZ1" s="296" t="s">
        <v>255</v>
      </c>
      <c r="CA1" s="367" t="s">
        <v>256</v>
      </c>
      <c r="CB1" s="368" t="s">
        <v>257</v>
      </c>
    </row>
    <row r="2" spans="1:80" ht="44.25" customHeight="1" thickBot="1" x14ac:dyDescent="0.3">
      <c r="B2" s="728"/>
      <c r="C2" s="729"/>
      <c r="D2" s="730"/>
      <c r="E2" s="731" t="s">
        <v>258</v>
      </c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128"/>
      <c r="R2" s="733" t="s">
        <v>259</v>
      </c>
      <c r="S2" s="733"/>
      <c r="T2" s="733"/>
      <c r="U2" s="734"/>
      <c r="X2" s="2"/>
      <c r="AC2" s="76"/>
      <c r="AD2" s="791" t="s">
        <v>210</v>
      </c>
      <c r="AE2" s="217">
        <f>COUNTIFS(AM11:AM20,"&gt;=1",AM11:AM20,"&lt;=3")</f>
        <v>0</v>
      </c>
      <c r="AF2" s="20">
        <f>COUNTIFS(AM11:AM20,"&gt;=4",AM11:AM20,"&lt;=12")</f>
        <v>3</v>
      </c>
      <c r="AG2" s="20">
        <f>COUNTIFS(AM11:AM20,"&gt;=13",AM11:AM20,"&lt;=59")</f>
        <v>0</v>
      </c>
      <c r="AH2" s="218">
        <f>COUNTIFS(AM11:AM20,"&gt;=60",AM11:AM20,"&lt;=390")</f>
        <v>0</v>
      </c>
      <c r="AI2" s="22">
        <f>IF(AK21&gt;0,1,0)</f>
        <v>1</v>
      </c>
      <c r="AJ2" s="21">
        <f>IF(AG21&gt;0,1,0)</f>
        <v>0</v>
      </c>
      <c r="AK2" s="116">
        <f>IF(AF21&gt;0,1,0)</f>
        <v>1</v>
      </c>
      <c r="AL2" s="96">
        <f ca="1">AP17</f>
        <v>0</v>
      </c>
      <c r="AM2" s="96">
        <f ca="1">COUNTIF(AT11:AT16,"Remota")</f>
        <v>0</v>
      </c>
      <c r="AN2" s="116">
        <f ca="1">COUNTIF(AT11:AT16,"Presencial")</f>
        <v>0</v>
      </c>
      <c r="AO2" s="303" t="str">
        <f ca="1">AQ17</f>
        <v>0,0,0,0,0,0</v>
      </c>
      <c r="AP2" s="304">
        <f>AR17</f>
        <v>0</v>
      </c>
      <c r="AQ2" s="117">
        <f ca="1">COUNTIF($AS11:$AS16,AQ1)</f>
        <v>0</v>
      </c>
      <c r="AR2" s="21">
        <f ca="1">COUNTIF($AS11:$AS16,AR1)</f>
        <v>0</v>
      </c>
      <c r="AS2" s="21">
        <f ca="1">COUNTIF($AS11:$AS16,AS1)</f>
        <v>0</v>
      </c>
      <c r="AT2" s="22">
        <f ca="1">COUNTIF($AS11:$AS16,AT1)</f>
        <v>0</v>
      </c>
      <c r="AU2" s="219">
        <f ca="1">AU17</f>
        <v>0</v>
      </c>
      <c r="AV2" s="220">
        <f ca="1">AV17</f>
        <v>0</v>
      </c>
      <c r="AW2" s="220">
        <f ca="1">AW17</f>
        <v>0</v>
      </c>
      <c r="AX2" s="272">
        <f ca="1">AX17</f>
        <v>0</v>
      </c>
      <c r="AY2" s="90">
        <f t="shared" ref="AY2:BJ2" ca="1" si="0">AZ17</f>
        <v>0</v>
      </c>
      <c r="AZ2" s="262">
        <f t="shared" ca="1" si="0"/>
        <v>0</v>
      </c>
      <c r="BA2" s="262">
        <f t="shared" ca="1" si="0"/>
        <v>0</v>
      </c>
      <c r="BB2" s="262">
        <f t="shared" ca="1" si="0"/>
        <v>0</v>
      </c>
      <c r="BC2" s="262">
        <f t="shared" ca="1" si="0"/>
        <v>0</v>
      </c>
      <c r="BD2" s="262">
        <f t="shared" ca="1" si="0"/>
        <v>0</v>
      </c>
      <c r="BE2" s="262">
        <f t="shared" ca="1" si="0"/>
        <v>0</v>
      </c>
      <c r="BF2" s="262">
        <f t="shared" ca="1" si="0"/>
        <v>0</v>
      </c>
      <c r="BG2" s="262">
        <f t="shared" ca="1" si="0"/>
        <v>0</v>
      </c>
      <c r="BH2" s="262">
        <f t="shared" ca="1" si="0"/>
        <v>0</v>
      </c>
      <c r="BI2" s="262">
        <f t="shared" ca="1" si="0"/>
        <v>0</v>
      </c>
      <c r="BJ2" s="283">
        <f t="shared" ca="1" si="0"/>
        <v>0</v>
      </c>
      <c r="BK2" s="96">
        <f t="shared" ref="BK2:BR2" si="1">BM15</f>
        <v>0</v>
      </c>
      <c r="BL2" s="21">
        <f t="shared" si="1"/>
        <v>0</v>
      </c>
      <c r="BM2" s="21">
        <f t="shared" si="1"/>
        <v>0</v>
      </c>
      <c r="BN2" s="21">
        <f t="shared" si="1"/>
        <v>0</v>
      </c>
      <c r="BO2" s="21">
        <f t="shared" si="1"/>
        <v>0</v>
      </c>
      <c r="BP2" s="21">
        <f t="shared" si="1"/>
        <v>0</v>
      </c>
      <c r="BQ2" s="21">
        <f t="shared" si="1"/>
        <v>0</v>
      </c>
      <c r="BR2" s="21">
        <f t="shared" si="1"/>
        <v>0</v>
      </c>
      <c r="BS2" s="21">
        <f t="shared" ref="BS2:BX2" si="2">BV15</f>
        <v>0</v>
      </c>
      <c r="BT2" s="21">
        <f t="shared" si="2"/>
        <v>0</v>
      </c>
      <c r="BU2" s="21">
        <f t="shared" si="2"/>
        <v>0</v>
      </c>
      <c r="BV2" s="21">
        <f t="shared" si="2"/>
        <v>0</v>
      </c>
      <c r="BW2" s="21">
        <f t="shared" si="2"/>
        <v>0</v>
      </c>
      <c r="BX2" s="116">
        <f t="shared" si="2"/>
        <v>0</v>
      </c>
      <c r="BY2" s="295">
        <f>AH21</f>
        <v>0</v>
      </c>
      <c r="BZ2" s="69">
        <f>AI21</f>
        <v>0</v>
      </c>
      <c r="CA2" s="291">
        <f>AJ21</f>
        <v>0</v>
      </c>
      <c r="CB2" s="369">
        <f>T60</f>
        <v>0</v>
      </c>
    </row>
    <row r="3" spans="1:80" ht="22.15" customHeight="1" thickBot="1" x14ac:dyDescent="0.3">
      <c r="B3" s="735" t="s">
        <v>194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X3" s="2"/>
      <c r="AD3" s="792"/>
    </row>
    <row r="4" spans="1:80" ht="19.149999999999999" customHeight="1" x14ac:dyDescent="0.25">
      <c r="B4" s="748" t="s">
        <v>260</v>
      </c>
      <c r="C4" s="749"/>
      <c r="D4" s="765">
        <f ca="1">VLOOKUP(U4,'LISTADO FAMILIAS'!A14:L33,3,FALSE)</f>
        <v>0</v>
      </c>
      <c r="E4" s="765"/>
      <c r="F4" s="765"/>
      <c r="G4" s="765"/>
      <c r="H4" s="765"/>
      <c r="I4" s="765"/>
      <c r="J4" s="765"/>
      <c r="K4" s="765"/>
      <c r="L4" s="757" t="s">
        <v>261</v>
      </c>
      <c r="M4" s="757"/>
      <c r="N4" s="757"/>
      <c r="O4" s="761"/>
      <c r="P4" s="761"/>
      <c r="Q4" s="761"/>
      <c r="R4" s="761"/>
      <c r="S4" s="762"/>
      <c r="T4" s="758" t="s">
        <v>262</v>
      </c>
      <c r="U4" s="752">
        <f ca="1">VALUE(MID(MID(CELL("filename",A4),FIND("]",CELL("filename",A4))+2,LEN(CELL("filename",A4))-FIND("]",CELL("filename",A4))),3,A1))</f>
        <v>5</v>
      </c>
      <c r="X4" s="2"/>
      <c r="Y4" s="2"/>
      <c r="AD4" s="792"/>
      <c r="AE4" s="77"/>
      <c r="AF4" s="78" t="s">
        <v>263</v>
      </c>
      <c r="AG4" s="79" t="s">
        <v>257</v>
      </c>
    </row>
    <row r="5" spans="1:80" ht="19.149999999999999" customHeight="1" x14ac:dyDescent="0.25">
      <c r="B5" s="750" t="s">
        <v>12</v>
      </c>
      <c r="C5" s="751"/>
      <c r="D5" s="766">
        <f ca="1">VLOOKUP(U4,'LISTADO FAMILIAS'!A14:L33,4,FALSE)</f>
        <v>0</v>
      </c>
      <c r="E5" s="766"/>
      <c r="F5" s="766"/>
      <c r="G5" s="766"/>
      <c r="H5" s="766"/>
      <c r="I5" s="766"/>
      <c r="J5" s="766"/>
      <c r="K5" s="766"/>
      <c r="L5" s="756" t="s">
        <v>264</v>
      </c>
      <c r="M5" s="756"/>
      <c r="N5" s="756"/>
      <c r="O5" s="756"/>
      <c r="P5" s="763"/>
      <c r="Q5" s="763"/>
      <c r="R5" s="763"/>
      <c r="S5" s="764"/>
      <c r="T5" s="759"/>
      <c r="U5" s="753"/>
      <c r="X5" s="2"/>
      <c r="Y5" s="2"/>
      <c r="AD5" s="792"/>
      <c r="AE5" s="80" t="s">
        <v>265</v>
      </c>
      <c r="AF5" s="73" t="s">
        <v>90</v>
      </c>
      <c r="AG5" s="81" t="s">
        <v>266</v>
      </c>
      <c r="AH5" s="55"/>
    </row>
    <row r="6" spans="1:80" ht="19.149999999999999" customHeight="1" thickBot="1" x14ac:dyDescent="0.3">
      <c r="B6" s="768" t="s">
        <v>196</v>
      </c>
      <c r="C6" s="769"/>
      <c r="D6" s="771">
        <f>'LISTADO FAMILIAS'!I3</f>
        <v>0</v>
      </c>
      <c r="E6" s="772"/>
      <c r="F6" s="773"/>
      <c r="G6" s="767" t="s">
        <v>267</v>
      </c>
      <c r="H6" s="767"/>
      <c r="I6" s="767"/>
      <c r="J6" s="770"/>
      <c r="K6" s="770"/>
      <c r="L6" s="770"/>
      <c r="M6" s="770"/>
      <c r="N6" s="755" t="s">
        <v>268</v>
      </c>
      <c r="O6" s="755"/>
      <c r="P6" s="755"/>
      <c r="Q6" s="755"/>
      <c r="R6" s="755"/>
      <c r="S6" s="183">
        <f ca="1">AL2</f>
        <v>0</v>
      </c>
      <c r="T6" s="760"/>
      <c r="U6" s="754"/>
      <c r="AD6" s="792"/>
      <c r="AE6" s="82"/>
      <c r="AF6" s="73" t="s">
        <v>104</v>
      </c>
      <c r="AG6" s="81" t="s">
        <v>269</v>
      </c>
      <c r="BC6" s="83"/>
      <c r="BD6" s="84"/>
    </row>
    <row r="7" spans="1:80" ht="14.45" customHeight="1" thickBot="1" x14ac:dyDescent="0.3">
      <c r="B7" s="736" t="s">
        <v>270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7"/>
      <c r="R7" s="736"/>
      <c r="S7" s="736"/>
      <c r="T7" s="736"/>
      <c r="U7" s="736"/>
      <c r="X7" s="2"/>
      <c r="Y7" s="2"/>
      <c r="AD7" s="792"/>
      <c r="AE7" s="82"/>
      <c r="AG7" s="85" t="s">
        <v>271</v>
      </c>
    </row>
    <row r="8" spans="1:80" ht="21" customHeight="1" thickBot="1" x14ac:dyDescent="0.3">
      <c r="B8" s="738" t="s">
        <v>272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38" t="s">
        <v>273</v>
      </c>
      <c r="S8" s="738"/>
      <c r="T8" s="738"/>
      <c r="U8" s="738"/>
      <c r="AD8" s="792"/>
      <c r="AH8" s="45"/>
      <c r="AI8" s="45"/>
      <c r="AJ8" s="45"/>
    </row>
    <row r="9" spans="1:80" ht="19.149999999999999" customHeight="1" thickBot="1" x14ac:dyDescent="0.3">
      <c r="B9" s="775" t="s">
        <v>27</v>
      </c>
      <c r="C9" s="774" t="s">
        <v>274</v>
      </c>
      <c r="D9" s="744" t="s">
        <v>275</v>
      </c>
      <c r="E9" s="744" t="s">
        <v>276</v>
      </c>
      <c r="F9" s="745" t="s">
        <v>277</v>
      </c>
      <c r="G9" s="745"/>
      <c r="H9" s="745"/>
      <c r="I9" s="745"/>
      <c r="J9" s="745"/>
      <c r="K9" s="745"/>
      <c r="L9" s="745"/>
      <c r="M9" s="745"/>
      <c r="N9" s="745"/>
      <c r="O9" s="743" t="s">
        <v>278</v>
      </c>
      <c r="P9" s="743"/>
      <c r="Q9" s="739"/>
      <c r="R9" s="745" t="s">
        <v>279</v>
      </c>
      <c r="S9" s="745"/>
      <c r="T9" s="745"/>
      <c r="U9" s="745"/>
      <c r="AD9" s="792"/>
      <c r="AH9" s="45"/>
      <c r="AI9" s="45"/>
      <c r="AJ9" s="45"/>
      <c r="AK9" s="45"/>
      <c r="AO9" s="45"/>
      <c r="AY9" s="788" t="s">
        <v>280</v>
      </c>
      <c r="AZ9" s="789"/>
      <c r="BA9" s="789"/>
      <c r="BB9" s="789"/>
      <c r="BC9" s="789"/>
      <c r="BD9" s="789"/>
      <c r="BE9" s="789"/>
      <c r="BF9" s="789"/>
      <c r="BG9" s="789"/>
      <c r="BH9" s="789"/>
      <c r="BI9" s="789"/>
      <c r="BJ9" s="789"/>
      <c r="BK9" s="790"/>
      <c r="BL9" s="786" t="s">
        <v>248</v>
      </c>
      <c r="BM9" s="784"/>
      <c r="BN9" s="784"/>
      <c r="BO9" s="784"/>
      <c r="BP9" s="784"/>
      <c r="BQ9" s="784"/>
      <c r="BR9" s="784"/>
      <c r="BS9" s="784"/>
      <c r="BT9" s="787"/>
      <c r="BU9" s="783" t="s">
        <v>250</v>
      </c>
      <c r="BV9" s="784"/>
      <c r="BW9" s="784"/>
      <c r="BX9" s="784"/>
      <c r="BY9" s="784"/>
      <c r="BZ9" s="784"/>
      <c r="CA9" s="785"/>
    </row>
    <row r="10" spans="1:80" ht="36" customHeight="1" thickBot="1" x14ac:dyDescent="0.3">
      <c r="B10" s="775"/>
      <c r="C10" s="774"/>
      <c r="D10" s="744"/>
      <c r="E10" s="744"/>
      <c r="F10" s="187" t="s">
        <v>156</v>
      </c>
      <c r="G10" s="187" t="s">
        <v>157</v>
      </c>
      <c r="H10" s="187" t="s">
        <v>158</v>
      </c>
      <c r="I10" s="187" t="s">
        <v>159</v>
      </c>
      <c r="J10" s="187" t="s">
        <v>160</v>
      </c>
      <c r="K10" s="187" t="s">
        <v>281</v>
      </c>
      <c r="L10" s="187" t="s">
        <v>46</v>
      </c>
      <c r="M10" s="187" t="s">
        <v>49</v>
      </c>
      <c r="N10" s="187" t="s">
        <v>51</v>
      </c>
      <c r="O10" s="743"/>
      <c r="P10" s="743"/>
      <c r="Q10" s="739"/>
      <c r="R10" s="745"/>
      <c r="S10" s="745"/>
      <c r="T10" s="745"/>
      <c r="U10" s="745"/>
      <c r="AD10" s="792"/>
      <c r="AE10" s="253" t="s">
        <v>282</v>
      </c>
      <c r="AF10" s="250" t="s">
        <v>283</v>
      </c>
      <c r="AG10" s="293" t="s">
        <v>284</v>
      </c>
      <c r="AH10" s="242" t="s">
        <v>285</v>
      </c>
      <c r="AI10" s="243" t="s">
        <v>286</v>
      </c>
      <c r="AJ10" s="244" t="s">
        <v>287</v>
      </c>
      <c r="AK10" s="294" t="s">
        <v>288</v>
      </c>
      <c r="AL10" s="250" t="s">
        <v>276</v>
      </c>
      <c r="AM10" s="254" t="s">
        <v>289</v>
      </c>
      <c r="AO10" s="204" t="s">
        <v>290</v>
      </c>
      <c r="AP10" s="203" t="s">
        <v>291</v>
      </c>
      <c r="AQ10" s="95" t="s">
        <v>292</v>
      </c>
      <c r="AR10" s="203" t="s">
        <v>293</v>
      </c>
      <c r="AS10" s="203" t="s">
        <v>294</v>
      </c>
      <c r="AT10" s="205" t="s">
        <v>216</v>
      </c>
      <c r="AU10" s="93" t="s">
        <v>118</v>
      </c>
      <c r="AV10" s="91" t="s">
        <v>72</v>
      </c>
      <c r="AW10" s="91" t="s">
        <v>75</v>
      </c>
      <c r="AX10" s="263" t="s">
        <v>78</v>
      </c>
      <c r="AY10" s="195" t="s">
        <v>154</v>
      </c>
      <c r="AZ10" s="268" t="s">
        <v>165</v>
      </c>
      <c r="BA10" s="268" t="s">
        <v>166</v>
      </c>
      <c r="BB10" s="268" t="s">
        <v>167</v>
      </c>
      <c r="BC10" s="268" t="s">
        <v>168</v>
      </c>
      <c r="BD10" s="268" t="s">
        <v>169</v>
      </c>
      <c r="BE10" s="268" t="s">
        <v>170</v>
      </c>
      <c r="BF10" s="268" t="s">
        <v>171</v>
      </c>
      <c r="BG10" s="268" t="s">
        <v>172</v>
      </c>
      <c r="BH10" s="268" t="s">
        <v>173</v>
      </c>
      <c r="BI10" s="268" t="s">
        <v>174</v>
      </c>
      <c r="BJ10" s="268" t="s">
        <v>175</v>
      </c>
      <c r="BK10" s="275" t="s">
        <v>176</v>
      </c>
      <c r="BL10" s="264" t="s">
        <v>235</v>
      </c>
      <c r="BM10" s="277" t="s">
        <v>177</v>
      </c>
      <c r="BN10" s="265" t="s">
        <v>178</v>
      </c>
      <c r="BO10" s="265" t="s">
        <v>179</v>
      </c>
      <c r="BP10" s="265" t="s">
        <v>180</v>
      </c>
      <c r="BQ10" s="265" t="s">
        <v>181</v>
      </c>
      <c r="BR10" s="265" t="s">
        <v>182</v>
      </c>
      <c r="BS10" s="265" t="s">
        <v>183</v>
      </c>
      <c r="BT10" s="266" t="s">
        <v>184</v>
      </c>
      <c r="BU10" s="279" t="s">
        <v>236</v>
      </c>
      <c r="BV10" s="265" t="s">
        <v>185</v>
      </c>
      <c r="BW10" s="280" t="s">
        <v>186</v>
      </c>
      <c r="BX10" s="280" t="s">
        <v>187</v>
      </c>
      <c r="BY10" s="277" t="s">
        <v>188</v>
      </c>
      <c r="BZ10" s="277" t="s">
        <v>189</v>
      </c>
      <c r="CA10" s="280" t="s">
        <v>184</v>
      </c>
    </row>
    <row r="11" spans="1:80" ht="14.45" customHeight="1" x14ac:dyDescent="0.25">
      <c r="B11" s="65">
        <v>1</v>
      </c>
      <c r="C11" s="46" t="s">
        <v>340</v>
      </c>
      <c r="D11" s="72" t="s">
        <v>323</v>
      </c>
      <c r="E11" s="47">
        <v>5</v>
      </c>
      <c r="F11" s="47" t="s">
        <v>5</v>
      </c>
      <c r="G11" s="47"/>
      <c r="H11" s="47"/>
      <c r="I11" s="47"/>
      <c r="J11" s="47"/>
      <c r="K11" s="47"/>
      <c r="L11" s="47"/>
      <c r="M11" s="47"/>
      <c r="N11" s="47"/>
      <c r="O11" s="740">
        <f t="shared" ref="O11:O20" si="3">COUNTA(F11:N11)</f>
        <v>1</v>
      </c>
      <c r="P11" s="740"/>
      <c r="Q11" s="739"/>
      <c r="R11" s="741" t="s">
        <v>106</v>
      </c>
      <c r="S11" s="741"/>
      <c r="T11" s="741"/>
      <c r="U11" s="742">
        <f>AE2</f>
        <v>0</v>
      </c>
      <c r="AD11" s="792"/>
      <c r="AE11" s="251">
        <v>1</v>
      </c>
      <c r="AF11" s="88">
        <f>COUNTIF(F11:K11,"x")</f>
        <v>1</v>
      </c>
      <c r="AG11" s="289">
        <f>COUNTIF(L11:N11,"x")</f>
        <v>0</v>
      </c>
      <c r="AH11" s="234">
        <f>IF(L11="x",1,0)</f>
        <v>0</v>
      </c>
      <c r="AI11" s="19">
        <f>IF(M11="x",1,0)</f>
        <v>0</v>
      </c>
      <c r="AJ11" s="94">
        <f t="shared" ref="AI11:AJ20" si="4">IF(N11="x",1,0)</f>
        <v>0</v>
      </c>
      <c r="AK11" s="292">
        <f t="shared" ref="AK11:AK20" si="5">O11</f>
        <v>1</v>
      </c>
      <c r="AL11" s="88">
        <f t="shared" ref="AL11:AL20" si="6">E11</f>
        <v>5</v>
      </c>
      <c r="AM11" s="252">
        <f>IF(AK11&gt;0,AL11,0)</f>
        <v>5</v>
      </c>
      <c r="AO11" s="195" t="s">
        <v>156</v>
      </c>
      <c r="AP11" s="196">
        <f ca="1">E26</f>
        <v>0</v>
      </c>
      <c r="AQ11" s="88">
        <f t="shared" ref="AQ11:AQ16" ca="1" si="7">IF(AP11&gt;0,TEXT(AP11,"mmm"),0)</f>
        <v>0</v>
      </c>
      <c r="AR11" s="197">
        <f>E27</f>
        <v>0</v>
      </c>
      <c r="AS11" s="198">
        <f ca="1">E24</f>
        <v>0</v>
      </c>
      <c r="AT11" s="199">
        <f ca="1">$E25</f>
        <v>0</v>
      </c>
      <c r="AU11" s="92">
        <f ca="1">H24</f>
        <v>0</v>
      </c>
      <c r="AV11" s="89">
        <f ca="1">H25</f>
        <v>0</v>
      </c>
      <c r="AW11" s="89">
        <f ca="1">H26</f>
        <v>0</v>
      </c>
      <c r="AX11" s="259">
        <f ca="1">H27</f>
        <v>0</v>
      </c>
      <c r="AY11" s="154">
        <f ca="1">J24</f>
        <v>0</v>
      </c>
      <c r="AZ11" s="267">
        <f t="shared" ref="AZ11:BK16" ca="1" si="8">IF($AY11=AZ$10,1,0)</f>
        <v>0</v>
      </c>
      <c r="BA11" s="267">
        <f t="shared" ref="BA11:BK11" ca="1" si="9">IF($AY11=BA10,1,0)</f>
        <v>0</v>
      </c>
      <c r="BB11" s="267">
        <f t="shared" ca="1" si="9"/>
        <v>0</v>
      </c>
      <c r="BC11" s="267">
        <f t="shared" ca="1" si="9"/>
        <v>0</v>
      </c>
      <c r="BD11" s="267">
        <f t="shared" ca="1" si="9"/>
        <v>0</v>
      </c>
      <c r="BE11" s="267">
        <f t="shared" ca="1" si="9"/>
        <v>0</v>
      </c>
      <c r="BF11" s="267">
        <f t="shared" ca="1" si="9"/>
        <v>0</v>
      </c>
      <c r="BG11" s="267">
        <f t="shared" ca="1" si="9"/>
        <v>0</v>
      </c>
      <c r="BH11" s="267">
        <f t="shared" ca="1" si="9"/>
        <v>0</v>
      </c>
      <c r="BI11" s="267">
        <f t="shared" ca="1" si="9"/>
        <v>0</v>
      </c>
      <c r="BJ11" s="267">
        <f t="shared" ca="1" si="9"/>
        <v>0</v>
      </c>
      <c r="BK11" s="276">
        <f t="shared" ca="1" si="9"/>
        <v>0</v>
      </c>
      <c r="BL11" s="246">
        <f>B73</f>
        <v>0</v>
      </c>
      <c r="BM11" s="23">
        <f t="shared" ref="BM11:BT14" si="10">IF($BL11=BM$10,1,0)</f>
        <v>0</v>
      </c>
      <c r="BN11" s="23">
        <f t="shared" si="10"/>
        <v>0</v>
      </c>
      <c r="BO11" s="23">
        <f t="shared" si="10"/>
        <v>0</v>
      </c>
      <c r="BP11" s="23">
        <f t="shared" si="10"/>
        <v>0</v>
      </c>
      <c r="BQ11" s="23">
        <f t="shared" si="10"/>
        <v>0</v>
      </c>
      <c r="BR11" s="23">
        <f t="shared" si="10"/>
        <v>0</v>
      </c>
      <c r="BS11" s="23">
        <f t="shared" si="10"/>
        <v>0</v>
      </c>
      <c r="BT11" s="23">
        <f t="shared" si="10"/>
        <v>0</v>
      </c>
      <c r="BU11" s="246">
        <f>L73</f>
        <v>0</v>
      </c>
      <c r="BV11" s="23">
        <f t="shared" ref="BV11:CA14" si="11">IF($BU11=BV$10,1,0)</f>
        <v>0</v>
      </c>
      <c r="BW11" s="23">
        <f t="shared" si="11"/>
        <v>0</v>
      </c>
      <c r="BX11" s="23">
        <f t="shared" si="11"/>
        <v>0</v>
      </c>
      <c r="BY11" s="23">
        <f t="shared" si="11"/>
        <v>0</v>
      </c>
      <c r="BZ11" s="23">
        <f t="shared" si="11"/>
        <v>0</v>
      </c>
      <c r="CA11" s="23">
        <f t="shared" si="11"/>
        <v>0</v>
      </c>
    </row>
    <row r="12" spans="1:80" ht="14.45" customHeight="1" x14ac:dyDescent="0.25">
      <c r="B12" s="65">
        <v>2</v>
      </c>
      <c r="C12" s="46" t="s">
        <v>340</v>
      </c>
      <c r="D12" s="72"/>
      <c r="E12" s="47">
        <v>5</v>
      </c>
      <c r="F12" s="47" t="s">
        <v>5</v>
      </c>
      <c r="G12" s="47"/>
      <c r="H12" s="47"/>
      <c r="I12" s="47"/>
      <c r="J12" s="47"/>
      <c r="K12" s="47"/>
      <c r="L12" s="47"/>
      <c r="M12" s="47"/>
      <c r="N12" s="47"/>
      <c r="O12" s="740">
        <f t="shared" si="3"/>
        <v>1</v>
      </c>
      <c r="P12" s="740"/>
      <c r="Q12" s="739"/>
      <c r="R12" s="741"/>
      <c r="S12" s="741"/>
      <c r="T12" s="741"/>
      <c r="U12" s="742"/>
      <c r="AC12" s="71"/>
      <c r="AD12" s="792"/>
      <c r="AE12" s="232">
        <v>2</v>
      </c>
      <c r="AF12" s="23">
        <f t="shared" ref="AF12:AF20" si="12">COUNTIF(F12:K12,"x")</f>
        <v>1</v>
      </c>
      <c r="AG12" s="290">
        <f t="shared" ref="AG12:AG20" si="13">COUNTIF(L12:N12,"x")</f>
        <v>0</v>
      </c>
      <c r="AH12" s="255">
        <f t="shared" ref="AH12:AH20" si="14">IF(L12="x",1,0)</f>
        <v>0</v>
      </c>
      <c r="AI12" s="23">
        <f t="shared" si="4"/>
        <v>0</v>
      </c>
      <c r="AJ12" s="44">
        <f t="shared" si="4"/>
        <v>0</v>
      </c>
      <c r="AK12" s="267">
        <f t="shared" si="5"/>
        <v>1</v>
      </c>
      <c r="AL12" s="23">
        <f t="shared" si="6"/>
        <v>5</v>
      </c>
      <c r="AM12" s="44">
        <f t="shared" ref="AM12:AM20" si="15">IF(AK12&gt;0,AL12,0)</f>
        <v>5</v>
      </c>
      <c r="AO12" s="154" t="s">
        <v>157</v>
      </c>
      <c r="AP12" s="67">
        <f ca="1">E32</f>
        <v>0</v>
      </c>
      <c r="AQ12" s="23">
        <f t="shared" ca="1" si="7"/>
        <v>0</v>
      </c>
      <c r="AR12" s="68">
        <f>E33</f>
        <v>0</v>
      </c>
      <c r="AS12" s="48">
        <f ca="1">E30</f>
        <v>0</v>
      </c>
      <c r="AT12" s="184">
        <f ca="1">E31</f>
        <v>0</v>
      </c>
      <c r="AU12" s="86">
        <f ca="1">$H30</f>
        <v>0</v>
      </c>
      <c r="AV12" s="48">
        <f ca="1">$H31</f>
        <v>0</v>
      </c>
      <c r="AW12" s="48">
        <f ca="1">$H32</f>
        <v>0</v>
      </c>
      <c r="AX12" s="260">
        <f ca="1">$H33</f>
        <v>0</v>
      </c>
      <c r="AY12" s="154">
        <f ca="1">J30</f>
        <v>0</v>
      </c>
      <c r="AZ12" s="267">
        <f t="shared" ca="1" si="8"/>
        <v>0</v>
      </c>
      <c r="BA12" s="267">
        <f t="shared" ca="1" si="8"/>
        <v>0</v>
      </c>
      <c r="BB12" s="267">
        <f t="shared" ca="1" si="8"/>
        <v>0</v>
      </c>
      <c r="BC12" s="267">
        <f t="shared" ca="1" si="8"/>
        <v>0</v>
      </c>
      <c r="BD12" s="267">
        <f t="shared" ca="1" si="8"/>
        <v>0</v>
      </c>
      <c r="BE12" s="267">
        <f t="shared" ca="1" si="8"/>
        <v>0</v>
      </c>
      <c r="BF12" s="267">
        <f t="shared" ca="1" si="8"/>
        <v>0</v>
      </c>
      <c r="BG12" s="267">
        <f t="shared" ca="1" si="8"/>
        <v>0</v>
      </c>
      <c r="BH12" s="267">
        <f t="shared" ca="1" si="8"/>
        <v>0</v>
      </c>
      <c r="BI12" s="267">
        <f t="shared" ca="1" si="8"/>
        <v>0</v>
      </c>
      <c r="BJ12" s="267">
        <f t="shared" ca="1" si="8"/>
        <v>0</v>
      </c>
      <c r="BK12" s="276">
        <f t="shared" ca="1" si="8"/>
        <v>0</v>
      </c>
      <c r="BL12" s="246">
        <f>B74</f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si="10"/>
        <v>0</v>
      </c>
      <c r="BU12" s="246">
        <f>L74</f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</row>
    <row r="13" spans="1:80" ht="14.45" customHeight="1" x14ac:dyDescent="0.25">
      <c r="B13" s="65">
        <v>3</v>
      </c>
      <c r="C13" s="46" t="s">
        <v>340</v>
      </c>
      <c r="D13" s="72" t="s">
        <v>327</v>
      </c>
      <c r="E13" s="47">
        <v>5</v>
      </c>
      <c r="F13" s="47"/>
      <c r="G13" s="47"/>
      <c r="H13" s="47"/>
      <c r="I13" s="47"/>
      <c r="J13" s="47"/>
      <c r="K13" s="47"/>
      <c r="L13" s="47"/>
      <c r="M13" s="47"/>
      <c r="N13" s="47"/>
      <c r="O13" s="740">
        <f t="shared" si="3"/>
        <v>0</v>
      </c>
      <c r="P13" s="740"/>
      <c r="Q13" s="739"/>
      <c r="R13" s="741" t="s">
        <v>107</v>
      </c>
      <c r="S13" s="741"/>
      <c r="T13" s="741"/>
      <c r="U13" s="742">
        <f>AF2</f>
        <v>3</v>
      </c>
      <c r="AC13" s="71"/>
      <c r="AD13" s="792"/>
      <c r="AE13" s="232">
        <v>3</v>
      </c>
      <c r="AF13" s="23">
        <f t="shared" si="12"/>
        <v>0</v>
      </c>
      <c r="AG13" s="290">
        <f t="shared" si="13"/>
        <v>0</v>
      </c>
      <c r="AH13" s="255">
        <f t="shared" si="14"/>
        <v>0</v>
      </c>
      <c r="AI13" s="23">
        <f t="shared" si="4"/>
        <v>0</v>
      </c>
      <c r="AJ13" s="44">
        <f t="shared" si="4"/>
        <v>0</v>
      </c>
      <c r="AK13" s="267">
        <f t="shared" si="5"/>
        <v>0</v>
      </c>
      <c r="AL13" s="23">
        <f t="shared" si="6"/>
        <v>5</v>
      </c>
      <c r="AM13" s="44">
        <f t="shared" si="15"/>
        <v>0</v>
      </c>
      <c r="AO13" s="154" t="s">
        <v>158</v>
      </c>
      <c r="AP13" s="67">
        <f ca="1">E38</f>
        <v>0</v>
      </c>
      <c r="AQ13" s="23">
        <f t="shared" ca="1" si="7"/>
        <v>0</v>
      </c>
      <c r="AR13" s="68">
        <f>E39</f>
        <v>0</v>
      </c>
      <c r="AS13" s="48">
        <f ca="1">E36</f>
        <v>0</v>
      </c>
      <c r="AT13" s="184">
        <f ca="1">E37</f>
        <v>0</v>
      </c>
      <c r="AU13" s="86">
        <f ca="1">$H36</f>
        <v>0</v>
      </c>
      <c r="AV13" s="48">
        <f ca="1">$H37</f>
        <v>0</v>
      </c>
      <c r="AW13" s="48">
        <f ca="1">$H38</f>
        <v>0</v>
      </c>
      <c r="AX13" s="260">
        <f ca="1">$H39</f>
        <v>0</v>
      </c>
      <c r="AY13" s="154">
        <f ca="1">J36</f>
        <v>0</v>
      </c>
      <c r="AZ13" s="267">
        <f t="shared" ca="1" si="8"/>
        <v>0</v>
      </c>
      <c r="BA13" s="267">
        <f t="shared" ca="1" si="8"/>
        <v>0</v>
      </c>
      <c r="BB13" s="267">
        <f t="shared" ca="1" si="8"/>
        <v>0</v>
      </c>
      <c r="BC13" s="267">
        <f t="shared" ca="1" si="8"/>
        <v>0</v>
      </c>
      <c r="BD13" s="267">
        <f t="shared" ca="1" si="8"/>
        <v>0</v>
      </c>
      <c r="BE13" s="267">
        <f t="shared" ca="1" si="8"/>
        <v>0</v>
      </c>
      <c r="BF13" s="267">
        <f t="shared" ca="1" si="8"/>
        <v>0</v>
      </c>
      <c r="BG13" s="267">
        <f t="shared" ca="1" si="8"/>
        <v>0</v>
      </c>
      <c r="BH13" s="267">
        <f t="shared" ca="1" si="8"/>
        <v>0</v>
      </c>
      <c r="BI13" s="267">
        <f t="shared" ca="1" si="8"/>
        <v>0</v>
      </c>
      <c r="BJ13" s="267">
        <f t="shared" ca="1" si="8"/>
        <v>0</v>
      </c>
      <c r="BK13" s="276">
        <f t="shared" ca="1" si="8"/>
        <v>0</v>
      </c>
      <c r="BL13" s="246">
        <f>B75</f>
        <v>0</v>
      </c>
      <c r="BM13" s="23">
        <f t="shared" si="10"/>
        <v>0</v>
      </c>
      <c r="BN13" s="23">
        <f t="shared" si="10"/>
        <v>0</v>
      </c>
      <c r="BO13" s="23">
        <f t="shared" si="10"/>
        <v>0</v>
      </c>
      <c r="BP13" s="23">
        <f t="shared" si="10"/>
        <v>0</v>
      </c>
      <c r="BQ13" s="23">
        <f t="shared" si="10"/>
        <v>0</v>
      </c>
      <c r="BR13" s="23">
        <f t="shared" si="10"/>
        <v>0</v>
      </c>
      <c r="BS13" s="23">
        <f t="shared" si="10"/>
        <v>0</v>
      </c>
      <c r="BT13" s="23">
        <f t="shared" si="10"/>
        <v>0</v>
      </c>
      <c r="BU13" s="246">
        <f>L75</f>
        <v>0</v>
      </c>
      <c r="BV13" s="23">
        <f t="shared" si="11"/>
        <v>0</v>
      </c>
      <c r="BW13" s="23">
        <f t="shared" si="11"/>
        <v>0</v>
      </c>
      <c r="BX13" s="23">
        <f t="shared" si="11"/>
        <v>0</v>
      </c>
      <c r="BY13" s="23">
        <f t="shared" si="11"/>
        <v>0</v>
      </c>
      <c r="BZ13" s="23">
        <f t="shared" si="11"/>
        <v>0</v>
      </c>
      <c r="CA13" s="23">
        <f t="shared" si="11"/>
        <v>0</v>
      </c>
    </row>
    <row r="14" spans="1:80" ht="14.45" customHeight="1" thickBot="1" x14ac:dyDescent="0.3">
      <c r="B14" s="65">
        <v>4</v>
      </c>
      <c r="C14" s="46" t="s">
        <v>340</v>
      </c>
      <c r="D14" s="72" t="s">
        <v>319</v>
      </c>
      <c r="E14" s="47">
        <v>6</v>
      </c>
      <c r="F14" s="47" t="s">
        <v>5</v>
      </c>
      <c r="G14" s="47"/>
      <c r="H14" s="47"/>
      <c r="I14" s="47"/>
      <c r="J14" s="47"/>
      <c r="K14" s="47"/>
      <c r="L14" s="47"/>
      <c r="M14" s="47"/>
      <c r="N14" s="47"/>
      <c r="O14" s="740">
        <f t="shared" si="3"/>
        <v>1</v>
      </c>
      <c r="P14" s="740"/>
      <c r="Q14" s="739"/>
      <c r="R14" s="741"/>
      <c r="S14" s="741"/>
      <c r="T14" s="741"/>
      <c r="U14" s="742"/>
      <c r="AC14" s="71"/>
      <c r="AD14" s="792"/>
      <c r="AE14" s="232">
        <v>4</v>
      </c>
      <c r="AF14" s="23">
        <f t="shared" si="12"/>
        <v>1</v>
      </c>
      <c r="AG14" s="290">
        <f t="shared" si="13"/>
        <v>0</v>
      </c>
      <c r="AH14" s="255">
        <f t="shared" si="14"/>
        <v>0</v>
      </c>
      <c r="AI14" s="23">
        <f t="shared" si="4"/>
        <v>0</v>
      </c>
      <c r="AJ14" s="44">
        <f t="shared" si="4"/>
        <v>0</v>
      </c>
      <c r="AK14" s="267">
        <f t="shared" si="5"/>
        <v>1</v>
      </c>
      <c r="AL14" s="23">
        <f t="shared" si="6"/>
        <v>6</v>
      </c>
      <c r="AM14" s="44">
        <f t="shared" si="15"/>
        <v>6</v>
      </c>
      <c r="AO14" s="154" t="s">
        <v>159</v>
      </c>
      <c r="AP14" s="67">
        <f ca="1">E44</f>
        <v>0</v>
      </c>
      <c r="AQ14" s="23">
        <f t="shared" ca="1" si="7"/>
        <v>0</v>
      </c>
      <c r="AR14" s="68">
        <f>E45</f>
        <v>0</v>
      </c>
      <c r="AS14" s="48">
        <f ca="1">E42</f>
        <v>0</v>
      </c>
      <c r="AT14" s="184">
        <f ca="1">E43</f>
        <v>0</v>
      </c>
      <c r="AU14" s="86">
        <f ca="1">$H42</f>
        <v>0</v>
      </c>
      <c r="AV14" s="48">
        <f ca="1">$H43</f>
        <v>0</v>
      </c>
      <c r="AW14" s="48">
        <f ca="1">$H44</f>
        <v>0</v>
      </c>
      <c r="AX14" s="260">
        <f ca="1">$H45</f>
        <v>0</v>
      </c>
      <c r="AY14" s="154">
        <f ca="1">J42</f>
        <v>0</v>
      </c>
      <c r="AZ14" s="267">
        <f t="shared" ca="1" si="8"/>
        <v>0</v>
      </c>
      <c r="BA14" s="267">
        <f t="shared" ca="1" si="8"/>
        <v>0</v>
      </c>
      <c r="BB14" s="267">
        <f t="shared" ca="1" si="8"/>
        <v>0</v>
      </c>
      <c r="BC14" s="267">
        <f t="shared" ca="1" si="8"/>
        <v>0</v>
      </c>
      <c r="BD14" s="267">
        <f t="shared" ca="1" si="8"/>
        <v>0</v>
      </c>
      <c r="BE14" s="267">
        <f t="shared" ca="1" si="8"/>
        <v>0</v>
      </c>
      <c r="BF14" s="267">
        <f t="shared" ca="1" si="8"/>
        <v>0</v>
      </c>
      <c r="BG14" s="267">
        <f t="shared" ca="1" si="8"/>
        <v>0</v>
      </c>
      <c r="BH14" s="267">
        <f t="shared" ca="1" si="8"/>
        <v>0</v>
      </c>
      <c r="BI14" s="267">
        <f t="shared" ca="1" si="8"/>
        <v>0</v>
      </c>
      <c r="BJ14" s="267">
        <f t="shared" ca="1" si="8"/>
        <v>0</v>
      </c>
      <c r="BK14" s="276">
        <f t="shared" ca="1" si="8"/>
        <v>0</v>
      </c>
      <c r="BL14" s="246">
        <f>B76</f>
        <v>0</v>
      </c>
      <c r="BM14" s="278">
        <f t="shared" si="10"/>
        <v>0</v>
      </c>
      <c r="BN14" s="278">
        <f t="shared" si="10"/>
        <v>0</v>
      </c>
      <c r="BO14" s="278">
        <f t="shared" si="10"/>
        <v>0</v>
      </c>
      <c r="BP14" s="278">
        <f t="shared" si="10"/>
        <v>0</v>
      </c>
      <c r="BQ14" s="278">
        <f t="shared" si="10"/>
        <v>0</v>
      </c>
      <c r="BR14" s="278">
        <f t="shared" si="10"/>
        <v>0</v>
      </c>
      <c r="BS14" s="278">
        <f t="shared" si="10"/>
        <v>0</v>
      </c>
      <c r="BT14" s="278">
        <f t="shared" si="10"/>
        <v>0</v>
      </c>
      <c r="BU14" s="282">
        <f>L76</f>
        <v>0</v>
      </c>
      <c r="BV14" s="278">
        <f t="shared" si="11"/>
        <v>0</v>
      </c>
      <c r="BW14" s="278">
        <f t="shared" si="11"/>
        <v>0</v>
      </c>
      <c r="BX14" s="278">
        <f t="shared" si="11"/>
        <v>0</v>
      </c>
      <c r="BY14" s="278">
        <f t="shared" si="11"/>
        <v>0</v>
      </c>
      <c r="BZ14" s="278">
        <f t="shared" si="11"/>
        <v>0</v>
      </c>
      <c r="CA14" s="278">
        <f t="shared" si="11"/>
        <v>0</v>
      </c>
    </row>
    <row r="15" spans="1:80" ht="14.45" customHeight="1" thickBot="1" x14ac:dyDescent="0.3">
      <c r="B15" s="65">
        <v>5</v>
      </c>
      <c r="C15" s="46"/>
      <c r="D15" s="72"/>
      <c r="E15" s="47">
        <v>30</v>
      </c>
      <c r="F15" s="47"/>
      <c r="G15" s="47"/>
      <c r="H15" s="47"/>
      <c r="I15" s="47"/>
      <c r="J15" s="47"/>
      <c r="K15" s="47"/>
      <c r="L15" s="47"/>
      <c r="M15" s="47"/>
      <c r="N15" s="47"/>
      <c r="O15" s="740">
        <f t="shared" si="3"/>
        <v>0</v>
      </c>
      <c r="P15" s="740"/>
      <c r="Q15" s="739"/>
      <c r="R15" s="741" t="s">
        <v>108</v>
      </c>
      <c r="S15" s="741"/>
      <c r="T15" s="741"/>
      <c r="U15" s="742">
        <f>AG2</f>
        <v>0</v>
      </c>
      <c r="AC15" s="71"/>
      <c r="AD15" s="792"/>
      <c r="AE15" s="232">
        <v>5</v>
      </c>
      <c r="AF15" s="23">
        <f t="shared" si="12"/>
        <v>0</v>
      </c>
      <c r="AG15" s="290">
        <f t="shared" si="13"/>
        <v>0</v>
      </c>
      <c r="AH15" s="255">
        <f t="shared" si="14"/>
        <v>0</v>
      </c>
      <c r="AI15" s="23">
        <f t="shared" si="4"/>
        <v>0</v>
      </c>
      <c r="AJ15" s="44">
        <f t="shared" si="4"/>
        <v>0</v>
      </c>
      <c r="AK15" s="267">
        <f t="shared" si="5"/>
        <v>0</v>
      </c>
      <c r="AL15" s="23">
        <f t="shared" si="6"/>
        <v>30</v>
      </c>
      <c r="AM15" s="44">
        <f t="shared" si="15"/>
        <v>0</v>
      </c>
      <c r="AO15" s="154" t="s">
        <v>160</v>
      </c>
      <c r="AP15" s="67">
        <f ca="1">E50</f>
        <v>0</v>
      </c>
      <c r="AQ15" s="23">
        <f t="shared" ca="1" si="7"/>
        <v>0</v>
      </c>
      <c r="AR15" s="68">
        <f>E51</f>
        <v>0</v>
      </c>
      <c r="AS15" s="48">
        <f ca="1">E48</f>
        <v>0</v>
      </c>
      <c r="AT15" s="184">
        <f ca="1">E49</f>
        <v>0</v>
      </c>
      <c r="AU15" s="86">
        <f ca="1">$H48</f>
        <v>0</v>
      </c>
      <c r="AV15" s="48">
        <f ca="1">$H49</f>
        <v>0</v>
      </c>
      <c r="AW15" s="48">
        <f ca="1">$H50</f>
        <v>0</v>
      </c>
      <c r="AX15" s="260">
        <f ca="1">$H51</f>
        <v>0</v>
      </c>
      <c r="AY15" s="154">
        <f ca="1">J48</f>
        <v>0</v>
      </c>
      <c r="AZ15" s="267">
        <f t="shared" ca="1" si="8"/>
        <v>0</v>
      </c>
      <c r="BA15" s="267">
        <f t="shared" ca="1" si="8"/>
        <v>0</v>
      </c>
      <c r="BB15" s="267">
        <f t="shared" ca="1" si="8"/>
        <v>0</v>
      </c>
      <c r="BC15" s="267">
        <f t="shared" ca="1" si="8"/>
        <v>0</v>
      </c>
      <c r="BD15" s="267">
        <f t="shared" ca="1" si="8"/>
        <v>0</v>
      </c>
      <c r="BE15" s="267">
        <f t="shared" ca="1" si="8"/>
        <v>0</v>
      </c>
      <c r="BF15" s="267">
        <f t="shared" ca="1" si="8"/>
        <v>0</v>
      </c>
      <c r="BG15" s="267">
        <f t="shared" ca="1" si="8"/>
        <v>0</v>
      </c>
      <c r="BH15" s="267">
        <f t="shared" ca="1" si="8"/>
        <v>0</v>
      </c>
      <c r="BI15" s="267">
        <f t="shared" ca="1" si="8"/>
        <v>0</v>
      </c>
      <c r="BJ15" s="267">
        <f t="shared" ca="1" si="8"/>
        <v>0</v>
      </c>
      <c r="BK15" s="269">
        <f t="shared" ca="1" si="8"/>
        <v>0</v>
      </c>
      <c r="BM15" s="217">
        <f>SUM(BM11:BM14)</f>
        <v>0</v>
      </c>
      <c r="BN15" s="20">
        <f t="shared" ref="BN15:BT15" si="16">SUM(BN11:BN14)</f>
        <v>0</v>
      </c>
      <c r="BO15" s="20">
        <f t="shared" si="16"/>
        <v>0</v>
      </c>
      <c r="BP15" s="20">
        <f t="shared" si="16"/>
        <v>0</v>
      </c>
      <c r="BQ15" s="20">
        <f t="shared" si="16"/>
        <v>0</v>
      </c>
      <c r="BR15" s="20">
        <f t="shared" si="16"/>
        <v>0</v>
      </c>
      <c r="BS15" s="20">
        <f t="shared" si="16"/>
        <v>0</v>
      </c>
      <c r="BT15" s="241">
        <f t="shared" si="16"/>
        <v>0</v>
      </c>
      <c r="BU15" s="217"/>
      <c r="BV15" s="20">
        <f t="shared" ref="BV15:CA15" si="17">SUM(BV11:BV14)</f>
        <v>0</v>
      </c>
      <c r="BW15" s="20">
        <f t="shared" si="17"/>
        <v>0</v>
      </c>
      <c r="BX15" s="20">
        <f t="shared" si="17"/>
        <v>0</v>
      </c>
      <c r="BY15" s="20">
        <f t="shared" si="17"/>
        <v>0</v>
      </c>
      <c r="BZ15" s="20">
        <f t="shared" si="17"/>
        <v>0</v>
      </c>
      <c r="CA15" s="218">
        <f t="shared" si="17"/>
        <v>0</v>
      </c>
    </row>
    <row r="16" spans="1:80" ht="14.45" customHeight="1" thickBot="1" x14ac:dyDescent="0.3">
      <c r="B16" s="65">
        <v>6</v>
      </c>
      <c r="C16" s="46"/>
      <c r="D16" s="7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740">
        <f t="shared" si="3"/>
        <v>0</v>
      </c>
      <c r="P16" s="740"/>
      <c r="Q16" s="739"/>
      <c r="R16" s="741"/>
      <c r="S16" s="741"/>
      <c r="T16" s="741"/>
      <c r="U16" s="742"/>
      <c r="AC16" s="71"/>
      <c r="AD16" s="792"/>
      <c r="AE16" s="232">
        <v>6</v>
      </c>
      <c r="AF16" s="23">
        <f t="shared" si="12"/>
        <v>0</v>
      </c>
      <c r="AG16" s="290">
        <f t="shared" si="13"/>
        <v>0</v>
      </c>
      <c r="AH16" s="255">
        <f t="shared" si="14"/>
        <v>0</v>
      </c>
      <c r="AI16" s="23">
        <f t="shared" si="4"/>
        <v>0</v>
      </c>
      <c r="AJ16" s="44">
        <f t="shared" si="4"/>
        <v>0</v>
      </c>
      <c r="AK16" s="267">
        <f t="shared" si="5"/>
        <v>0</v>
      </c>
      <c r="AL16" s="23">
        <f t="shared" si="6"/>
        <v>0</v>
      </c>
      <c r="AM16" s="44">
        <f t="shared" si="15"/>
        <v>0</v>
      </c>
      <c r="AO16" s="130" t="s">
        <v>281</v>
      </c>
      <c r="AP16" s="200">
        <f>E56</f>
        <v>0</v>
      </c>
      <c r="AQ16" s="69">
        <f t="shared" si="7"/>
        <v>0</v>
      </c>
      <c r="AR16" s="201">
        <f>E57</f>
        <v>0</v>
      </c>
      <c r="AS16" s="206">
        <f>E54</f>
        <v>0</v>
      </c>
      <c r="AT16" s="202">
        <f>E55</f>
        <v>0</v>
      </c>
      <c r="AU16" s="86">
        <f>$H54</f>
        <v>0</v>
      </c>
      <c r="AV16" s="48">
        <f>$H55</f>
        <v>0</v>
      </c>
      <c r="AW16" s="48">
        <f>$H56</f>
        <v>0</v>
      </c>
      <c r="AX16" s="260">
        <f>$H57</f>
        <v>0</v>
      </c>
      <c r="AY16" s="130">
        <f>J54</f>
        <v>0</v>
      </c>
      <c r="AZ16" s="270">
        <f t="shared" si="8"/>
        <v>0</v>
      </c>
      <c r="BA16" s="270">
        <f t="shared" si="8"/>
        <v>0</v>
      </c>
      <c r="BB16" s="270">
        <f t="shared" si="8"/>
        <v>0</v>
      </c>
      <c r="BC16" s="270">
        <f t="shared" si="8"/>
        <v>0</v>
      </c>
      <c r="BD16" s="270">
        <f t="shared" si="8"/>
        <v>0</v>
      </c>
      <c r="BE16" s="270">
        <f t="shared" si="8"/>
        <v>0</v>
      </c>
      <c r="BF16" s="270">
        <f t="shared" si="8"/>
        <v>0</v>
      </c>
      <c r="BG16" s="270">
        <f t="shared" si="8"/>
        <v>0</v>
      </c>
      <c r="BH16" s="270">
        <f t="shared" si="8"/>
        <v>0</v>
      </c>
      <c r="BI16" s="270">
        <f t="shared" si="8"/>
        <v>0</v>
      </c>
      <c r="BJ16" s="270">
        <f t="shared" si="8"/>
        <v>0</v>
      </c>
      <c r="BK16" s="271">
        <f t="shared" si="8"/>
        <v>0</v>
      </c>
    </row>
    <row r="17" spans="2:71" ht="14.45" customHeight="1" thickBot="1" x14ac:dyDescent="0.3">
      <c r="B17" s="65">
        <v>7</v>
      </c>
      <c r="C17" s="46"/>
      <c r="D17" s="7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740">
        <f t="shared" si="3"/>
        <v>0</v>
      </c>
      <c r="P17" s="740"/>
      <c r="Q17" s="739"/>
      <c r="R17" s="741" t="s">
        <v>109</v>
      </c>
      <c r="S17" s="741"/>
      <c r="T17" s="741"/>
      <c r="U17" s="742">
        <f>AH2</f>
        <v>0</v>
      </c>
      <c r="AC17" s="71"/>
      <c r="AD17" s="792"/>
      <c r="AE17" s="232">
        <v>7</v>
      </c>
      <c r="AF17" s="23">
        <f t="shared" si="12"/>
        <v>0</v>
      </c>
      <c r="AG17" s="290">
        <f t="shared" si="13"/>
        <v>0</v>
      </c>
      <c r="AH17" s="255">
        <f t="shared" si="14"/>
        <v>0</v>
      </c>
      <c r="AI17" s="23">
        <f t="shared" si="4"/>
        <v>0</v>
      </c>
      <c r="AJ17" s="44">
        <f t="shared" si="4"/>
        <v>0</v>
      </c>
      <c r="AK17" s="267">
        <f t="shared" si="5"/>
        <v>0</v>
      </c>
      <c r="AL17" s="23">
        <f t="shared" si="6"/>
        <v>0</v>
      </c>
      <c r="AM17" s="44">
        <f t="shared" si="15"/>
        <v>0</v>
      </c>
      <c r="AO17" s="190" t="s">
        <v>161</v>
      </c>
      <c r="AP17" s="191">
        <f ca="1">COUNTIF(AP11:AP16,"&gt;0")</f>
        <v>0</v>
      </c>
      <c r="AQ17" s="192" t="str">
        <f ca="1">CONCATENATE(AQ11,",",AQ12,",",AQ13,",",AQ14,",",AQ15,",",AQ16)</f>
        <v>0,0,0,0,0,0</v>
      </c>
      <c r="AR17" s="193">
        <f>SUM(AR11:AR16)</f>
        <v>0</v>
      </c>
      <c r="AS17" s="84"/>
      <c r="AT17" s="194"/>
      <c r="AU17" s="87">
        <f ca="1">COUNTIF(AU11:AU16,"X")</f>
        <v>0</v>
      </c>
      <c r="AV17" s="49">
        <f ca="1">COUNTIF(AV11:AV16,"X")</f>
        <v>0</v>
      </c>
      <c r="AW17" s="49">
        <f ca="1">COUNTIF(AW11:AW16,"X")</f>
        <v>0</v>
      </c>
      <c r="AX17" s="261">
        <f ca="1">COUNTIF(AX11:AX16,"X")</f>
        <v>0</v>
      </c>
      <c r="AY17" s="90"/>
      <c r="AZ17" s="117">
        <f ca="1">SUM(AZ11:AZ16)</f>
        <v>0</v>
      </c>
      <c r="BA17" s="117">
        <f t="shared" ref="BA17:BK17" ca="1" si="18">SUM(BA11:BA16)</f>
        <v>0</v>
      </c>
      <c r="BB17" s="117">
        <f t="shared" ca="1" si="18"/>
        <v>0</v>
      </c>
      <c r="BC17" s="117">
        <f t="shared" ca="1" si="18"/>
        <v>0</v>
      </c>
      <c r="BD17" s="117">
        <f t="shared" ca="1" si="18"/>
        <v>0</v>
      </c>
      <c r="BE17" s="117">
        <f t="shared" ca="1" si="18"/>
        <v>0</v>
      </c>
      <c r="BF17" s="117">
        <f t="shared" ca="1" si="18"/>
        <v>0</v>
      </c>
      <c r="BG17" s="117">
        <f t="shared" ca="1" si="18"/>
        <v>0</v>
      </c>
      <c r="BH17" s="117">
        <f t="shared" ca="1" si="18"/>
        <v>0</v>
      </c>
      <c r="BI17" s="117">
        <f t="shared" ca="1" si="18"/>
        <v>0</v>
      </c>
      <c r="BJ17" s="117">
        <f t="shared" ca="1" si="18"/>
        <v>0</v>
      </c>
      <c r="BK17" s="117">
        <f t="shared" ca="1" si="18"/>
        <v>0</v>
      </c>
    </row>
    <row r="18" spans="2:71" ht="14.45" customHeight="1" x14ac:dyDescent="0.25">
      <c r="B18" s="65">
        <v>8</v>
      </c>
      <c r="C18" s="46"/>
      <c r="D18" s="7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740">
        <f t="shared" si="3"/>
        <v>0</v>
      </c>
      <c r="P18" s="740"/>
      <c r="Q18" s="739"/>
      <c r="R18" s="741"/>
      <c r="S18" s="741"/>
      <c r="T18" s="741"/>
      <c r="U18" s="742"/>
      <c r="AC18" s="71"/>
      <c r="AD18" s="792"/>
      <c r="AE18" s="232">
        <v>8</v>
      </c>
      <c r="AF18" s="23">
        <f t="shared" si="12"/>
        <v>0</v>
      </c>
      <c r="AG18" s="290">
        <f t="shared" si="13"/>
        <v>0</v>
      </c>
      <c r="AH18" s="255">
        <f t="shared" si="14"/>
        <v>0</v>
      </c>
      <c r="AI18" s="23">
        <f t="shared" si="4"/>
        <v>0</v>
      </c>
      <c r="AJ18" s="44">
        <f t="shared" si="4"/>
        <v>0</v>
      </c>
      <c r="AK18" s="267">
        <f t="shared" si="5"/>
        <v>0</v>
      </c>
      <c r="AL18" s="23">
        <f t="shared" si="6"/>
        <v>0</v>
      </c>
      <c r="AM18" s="44">
        <f t="shared" si="15"/>
        <v>0</v>
      </c>
    </row>
    <row r="19" spans="2:71" ht="14.45" customHeight="1" x14ac:dyDescent="0.25">
      <c r="B19" s="65">
        <v>9</v>
      </c>
      <c r="C19" s="46"/>
      <c r="D19" s="7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740">
        <f t="shared" si="3"/>
        <v>0</v>
      </c>
      <c r="P19" s="740"/>
      <c r="Q19" s="739"/>
      <c r="R19" s="747" t="s">
        <v>295</v>
      </c>
      <c r="S19" s="747"/>
      <c r="T19" s="747"/>
      <c r="U19" s="742">
        <f>AJ2</f>
        <v>0</v>
      </c>
      <c r="AC19" s="71"/>
      <c r="AD19" s="792"/>
      <c r="AE19" s="232">
        <v>9</v>
      </c>
      <c r="AF19" s="23">
        <f t="shared" si="12"/>
        <v>0</v>
      </c>
      <c r="AG19" s="290">
        <f t="shared" si="13"/>
        <v>0</v>
      </c>
      <c r="AH19" s="255">
        <f t="shared" si="14"/>
        <v>0</v>
      </c>
      <c r="AI19" s="23">
        <f t="shared" si="4"/>
        <v>0</v>
      </c>
      <c r="AJ19" s="44">
        <f t="shared" si="4"/>
        <v>0</v>
      </c>
      <c r="AK19" s="267">
        <f t="shared" si="5"/>
        <v>0</v>
      </c>
      <c r="AL19" s="23">
        <f t="shared" si="6"/>
        <v>0</v>
      </c>
      <c r="AM19" s="44">
        <f t="shared" si="15"/>
        <v>0</v>
      </c>
    </row>
    <row r="20" spans="2:71" ht="14.25" customHeight="1" thickBot="1" x14ac:dyDescent="0.3">
      <c r="B20" s="65">
        <v>10</v>
      </c>
      <c r="C20" s="46"/>
      <c r="D20" s="7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740">
        <f t="shared" si="3"/>
        <v>0</v>
      </c>
      <c r="P20" s="740"/>
      <c r="Q20" s="739"/>
      <c r="R20" s="747"/>
      <c r="S20" s="747"/>
      <c r="T20" s="747"/>
      <c r="U20" s="742"/>
      <c r="AC20" s="71"/>
      <c r="AD20" s="793"/>
      <c r="AE20" s="233">
        <v>10</v>
      </c>
      <c r="AF20" s="69">
        <f t="shared" si="12"/>
        <v>0</v>
      </c>
      <c r="AG20" s="291">
        <f t="shared" si="13"/>
        <v>0</v>
      </c>
      <c r="AH20" s="295">
        <f t="shared" si="14"/>
        <v>0</v>
      </c>
      <c r="AI20" s="69">
        <f t="shared" si="4"/>
        <v>0</v>
      </c>
      <c r="AJ20" s="70">
        <f t="shared" si="4"/>
        <v>0</v>
      </c>
      <c r="AK20" s="270">
        <f t="shared" si="5"/>
        <v>0</v>
      </c>
      <c r="AL20" s="69">
        <f t="shared" si="6"/>
        <v>0</v>
      </c>
      <c r="AM20" s="70">
        <f t="shared" si="15"/>
        <v>0</v>
      </c>
    </row>
    <row r="21" spans="2:71" ht="16.899999999999999" customHeight="1" thickBot="1" x14ac:dyDescent="0.3">
      <c r="B21" s="776" t="s">
        <v>296</v>
      </c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8"/>
      <c r="R21" s="777"/>
      <c r="S21" s="777"/>
      <c r="T21" s="777"/>
      <c r="U21" s="779"/>
      <c r="AD21" s="231"/>
      <c r="AF21" s="2">
        <f>SUM(AF11:AF20)</f>
        <v>3</v>
      </c>
      <c r="AG21" s="2">
        <f t="shared" ref="AG21:AJ21" si="19">SUM(AG11:AG20)</f>
        <v>0</v>
      </c>
      <c r="AH21" s="298">
        <f t="shared" si="19"/>
        <v>0</v>
      </c>
      <c r="AI21" s="299">
        <f t="shared" si="19"/>
        <v>0</v>
      </c>
      <c r="AJ21" s="300">
        <f t="shared" si="19"/>
        <v>0</v>
      </c>
      <c r="AK21" s="2">
        <f>SUM(AK11:AK20)</f>
        <v>3</v>
      </c>
      <c r="AL21" s="2">
        <f>SUM(AL11:AL20)</f>
        <v>51</v>
      </c>
      <c r="AM21" s="2">
        <f>SUM(AM11:AM20)</f>
        <v>16</v>
      </c>
      <c r="BS21" s="281"/>
    </row>
    <row r="22" spans="2:71" ht="16.899999999999999" customHeight="1" thickBot="1" x14ac:dyDescent="0.3">
      <c r="B22" s="780" t="s">
        <v>297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AD22" s="231"/>
      <c r="BS22" s="281"/>
    </row>
    <row r="23" spans="2:71" ht="18.399999999999999" customHeight="1" x14ac:dyDescent="0.25">
      <c r="B23" s="704" t="s">
        <v>298</v>
      </c>
      <c r="C23" s="707" t="s">
        <v>203</v>
      </c>
      <c r="D23" s="707"/>
      <c r="E23" s="708"/>
      <c r="F23" s="709" t="s">
        <v>204</v>
      </c>
      <c r="G23" s="709"/>
      <c r="H23" s="709"/>
      <c r="I23" s="710"/>
      <c r="J23" s="711" t="s">
        <v>299</v>
      </c>
      <c r="K23" s="712"/>
      <c r="L23" s="712"/>
      <c r="M23" s="709" t="s">
        <v>300</v>
      </c>
      <c r="N23" s="709"/>
      <c r="O23" s="709"/>
      <c r="P23" s="709"/>
      <c r="Q23" s="709"/>
      <c r="R23" s="709"/>
      <c r="S23" s="709"/>
      <c r="T23" s="709"/>
      <c r="U23" s="713"/>
      <c r="AD23" s="231"/>
    </row>
    <row r="24" spans="2:71" ht="25.9" customHeight="1" x14ac:dyDescent="0.25">
      <c r="B24" s="705"/>
      <c r="C24" s="702" t="s">
        <v>301</v>
      </c>
      <c r="D24" s="703"/>
      <c r="E24" s="400">
        <f ca="1">VLOOKUP(U4,'desde RAF'!A3:AO33,7,FALSE)</f>
        <v>0</v>
      </c>
      <c r="F24" s="714" t="s">
        <v>69</v>
      </c>
      <c r="G24" s="714"/>
      <c r="H24" s="694">
        <f ca="1">VLOOKUP(U$4,'desde RAF'!A$3:AO$33,17,FALSE)</f>
        <v>0</v>
      </c>
      <c r="I24" s="695" t="e">
        <f>VLOOKUP(Y4,'desde RAF'!E3:AO33,7,FALSE)</f>
        <v>#N/A</v>
      </c>
      <c r="J24" s="715">
        <f ca="1">VLOOKUP(U$4,'desde RAF'!A$3:AO$33,37,FALSE)</f>
        <v>0</v>
      </c>
      <c r="K24" s="716"/>
      <c r="L24" s="717"/>
      <c r="M24" s="696" t="s">
        <v>302</v>
      </c>
      <c r="N24" s="696"/>
      <c r="O24" s="696"/>
      <c r="P24" s="696"/>
      <c r="Q24" s="696"/>
      <c r="R24" s="696"/>
      <c r="S24" s="696"/>
      <c r="T24" s="696"/>
      <c r="U24" s="697"/>
      <c r="AD24" s="231"/>
    </row>
    <row r="25" spans="2:71" ht="25.9" customHeight="1" x14ac:dyDescent="0.25">
      <c r="B25" s="705"/>
      <c r="C25" s="702" t="s">
        <v>303</v>
      </c>
      <c r="D25" s="703"/>
      <c r="E25" s="400">
        <f ca="1">VLOOKUP(U4,'desde RAF'!A3:AO34,12,FALSE)</f>
        <v>0</v>
      </c>
      <c r="F25" s="700" t="s">
        <v>72</v>
      </c>
      <c r="G25" s="700"/>
      <c r="H25" s="694">
        <f ca="1">VLOOKUP(U$4,'desde RAF'!A$3:AO$34,22,FALSE)</f>
        <v>0</v>
      </c>
      <c r="I25" s="695" t="e">
        <f>VLOOKUP(Y5,'desde RAF'!E4:AO34,7,FALSE)</f>
        <v>#N/A</v>
      </c>
      <c r="J25" s="715"/>
      <c r="K25" s="716"/>
      <c r="L25" s="717"/>
      <c r="M25" s="696"/>
      <c r="N25" s="696"/>
      <c r="O25" s="696"/>
      <c r="P25" s="696"/>
      <c r="Q25" s="696"/>
      <c r="R25" s="696"/>
      <c r="S25" s="696"/>
      <c r="T25" s="696"/>
      <c r="U25" s="697"/>
      <c r="AD25" s="231"/>
    </row>
    <row r="26" spans="2:71" ht="25.9" customHeight="1" x14ac:dyDescent="0.25">
      <c r="B26" s="705"/>
      <c r="C26" s="702" t="s">
        <v>304</v>
      </c>
      <c r="D26" s="703"/>
      <c r="E26" s="413">
        <f ca="1">VLOOKUP(U4,'desde RAF'!A3:AO35,2,FALSE)</f>
        <v>0</v>
      </c>
      <c r="F26" s="718" t="s">
        <v>75</v>
      </c>
      <c r="G26" s="718"/>
      <c r="H26" s="694">
        <f ca="1">VLOOKUP(U$4,'desde RAF'!A$3:AO$35,27,FALSE)</f>
        <v>0</v>
      </c>
      <c r="I26" s="695" t="e">
        <f>VLOOKUP(Y6,'desde RAF'!E5:AO35,7,FALSE)</f>
        <v>#N/A</v>
      </c>
      <c r="J26" s="719"/>
      <c r="K26" s="720"/>
      <c r="L26" s="721"/>
      <c r="M26" s="696"/>
      <c r="N26" s="696"/>
      <c r="O26" s="696"/>
      <c r="P26" s="696"/>
      <c r="Q26" s="696"/>
      <c r="R26" s="696"/>
      <c r="S26" s="696"/>
      <c r="T26" s="696"/>
      <c r="U26" s="697"/>
      <c r="AD26" s="231"/>
    </row>
    <row r="27" spans="2:71" ht="25.9" customHeight="1" thickBot="1" x14ac:dyDescent="0.3">
      <c r="B27" s="706"/>
      <c r="C27" s="692" t="s">
        <v>305</v>
      </c>
      <c r="D27" s="693"/>
      <c r="E27" s="188"/>
      <c r="F27" s="669" t="s">
        <v>78</v>
      </c>
      <c r="G27" s="669"/>
      <c r="H27" s="694">
        <f ca="1">VLOOKUP(U$4,'desde RAF'!A$3:AO$36,32,FALSE)</f>
        <v>0</v>
      </c>
      <c r="I27" s="695" t="e">
        <f>VLOOKUP(Y7,'desde RAF'!E6:AO36,7,FALSE)</f>
        <v>#N/A</v>
      </c>
      <c r="J27" s="722"/>
      <c r="K27" s="723"/>
      <c r="L27" s="724"/>
      <c r="M27" s="698"/>
      <c r="N27" s="698"/>
      <c r="O27" s="698"/>
      <c r="P27" s="698"/>
      <c r="Q27" s="698"/>
      <c r="R27" s="698"/>
      <c r="S27" s="698"/>
      <c r="T27" s="698"/>
      <c r="U27" s="699"/>
      <c r="AD27" s="231"/>
    </row>
    <row r="28" spans="2:71" ht="18" customHeight="1" thickBot="1" x14ac:dyDescent="0.3"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Y28" s="74"/>
      <c r="AJ28" s="50"/>
      <c r="AK28" s="50"/>
      <c r="AL28" s="50"/>
    </row>
    <row r="29" spans="2:71" ht="18.399999999999999" customHeight="1" x14ac:dyDescent="0.25">
      <c r="B29" s="704" t="s">
        <v>306</v>
      </c>
      <c r="C29" s="707" t="s">
        <v>203</v>
      </c>
      <c r="D29" s="707"/>
      <c r="E29" s="708"/>
      <c r="F29" s="709" t="s">
        <v>204</v>
      </c>
      <c r="G29" s="709"/>
      <c r="H29" s="709"/>
      <c r="I29" s="710"/>
      <c r="J29" s="711" t="s">
        <v>299</v>
      </c>
      <c r="K29" s="712"/>
      <c r="L29" s="712"/>
      <c r="M29" s="709" t="s">
        <v>300</v>
      </c>
      <c r="N29" s="709"/>
      <c r="O29" s="709"/>
      <c r="P29" s="709"/>
      <c r="Q29" s="709"/>
      <c r="R29" s="709"/>
      <c r="S29" s="709"/>
      <c r="T29" s="709"/>
      <c r="U29" s="713"/>
    </row>
    <row r="30" spans="2:71" ht="25.9" customHeight="1" x14ac:dyDescent="0.25">
      <c r="B30" s="705"/>
      <c r="C30" s="702" t="s">
        <v>301</v>
      </c>
      <c r="D30" s="703"/>
      <c r="E30" s="400">
        <f ca="1">VLOOKUP(U$4,'desde RAF'!A$3:AO$39,8,FALSE)</f>
        <v>0</v>
      </c>
      <c r="F30" s="714" t="s">
        <v>69</v>
      </c>
      <c r="G30" s="714"/>
      <c r="H30" s="694">
        <f ca="1">VLOOKUP(U$4,'desde RAF'!A$3:AO$33,18,FALSE)</f>
        <v>0</v>
      </c>
      <c r="I30" s="695" t="e">
        <f>VLOOKUP(Y10,'desde RAF'!E9:AO39,7,FALSE)</f>
        <v>#N/A</v>
      </c>
      <c r="J30" s="715">
        <f ca="1">VLOOKUP(U$4,'desde RAF'!A$3:AO$33,38,FALSE)</f>
        <v>0</v>
      </c>
      <c r="K30" s="716"/>
      <c r="L30" s="717"/>
      <c r="M30" s="696" t="s">
        <v>302</v>
      </c>
      <c r="N30" s="696"/>
      <c r="O30" s="696"/>
      <c r="P30" s="696"/>
      <c r="Q30" s="696"/>
      <c r="R30" s="696"/>
      <c r="S30" s="696"/>
      <c r="T30" s="696"/>
      <c r="U30" s="697"/>
    </row>
    <row r="31" spans="2:71" ht="25.9" customHeight="1" x14ac:dyDescent="0.25">
      <c r="B31" s="705"/>
      <c r="C31" s="702" t="s">
        <v>303</v>
      </c>
      <c r="D31" s="703"/>
      <c r="E31" s="400">
        <f ca="1">VLOOKUP(U$4,'desde RAF'!A$3:AO$40,13,FALSE)</f>
        <v>0</v>
      </c>
      <c r="F31" s="700" t="s">
        <v>72</v>
      </c>
      <c r="G31" s="700"/>
      <c r="H31" s="694">
        <f ca="1">VLOOKUP(U$4,'desde RAF'!A$3:AO$34,23,FALSE)</f>
        <v>0</v>
      </c>
      <c r="I31" s="695" t="e">
        <f>VLOOKUP(Y11,'desde RAF'!E10:AO40,7,FALSE)</f>
        <v>#N/A</v>
      </c>
      <c r="J31" s="715"/>
      <c r="K31" s="716"/>
      <c r="L31" s="717"/>
      <c r="M31" s="696"/>
      <c r="N31" s="696"/>
      <c r="O31" s="696"/>
      <c r="P31" s="696"/>
      <c r="Q31" s="696"/>
      <c r="R31" s="696"/>
      <c r="S31" s="696"/>
      <c r="T31" s="696"/>
      <c r="U31" s="697"/>
    </row>
    <row r="32" spans="2:71" ht="25.9" customHeight="1" x14ac:dyDescent="0.25">
      <c r="B32" s="705"/>
      <c r="C32" s="702" t="s">
        <v>304</v>
      </c>
      <c r="D32" s="703"/>
      <c r="E32" s="413">
        <f ca="1">VLOOKUP(U$4,'desde RAF'!A$3:AO$41,3,FALSE)</f>
        <v>0</v>
      </c>
      <c r="F32" s="718" t="s">
        <v>75</v>
      </c>
      <c r="G32" s="718"/>
      <c r="H32" s="694">
        <f ca="1">VLOOKUP(U$4,'desde RAF'!A$3:AO$35,28,FALSE)</f>
        <v>0</v>
      </c>
      <c r="I32" s="695" t="e">
        <f>VLOOKUP(Y12,'desde RAF'!E11:AO41,7,FALSE)</f>
        <v>#N/A</v>
      </c>
      <c r="J32" s="719"/>
      <c r="K32" s="720"/>
      <c r="L32" s="721"/>
      <c r="M32" s="696"/>
      <c r="N32" s="696"/>
      <c r="O32" s="696"/>
      <c r="P32" s="696"/>
      <c r="Q32" s="696"/>
      <c r="R32" s="696"/>
      <c r="S32" s="696"/>
      <c r="T32" s="696"/>
      <c r="U32" s="697"/>
    </row>
    <row r="33" spans="2:38" ht="25.9" customHeight="1" thickBot="1" x14ac:dyDescent="0.3">
      <c r="B33" s="706"/>
      <c r="C33" s="692" t="s">
        <v>305</v>
      </c>
      <c r="D33" s="693"/>
      <c r="E33" s="188"/>
      <c r="F33" s="669" t="s">
        <v>78</v>
      </c>
      <c r="G33" s="669"/>
      <c r="H33" s="694">
        <f ca="1">VLOOKUP(U$4,'desde RAF'!A$3:AO$36,33,FALSE)</f>
        <v>0</v>
      </c>
      <c r="I33" s="695" t="e">
        <f>VLOOKUP(Y13,'desde RAF'!E12:AO42,7,FALSE)</f>
        <v>#N/A</v>
      </c>
      <c r="J33" s="722"/>
      <c r="K33" s="723"/>
      <c r="L33" s="724"/>
      <c r="M33" s="698"/>
      <c r="N33" s="698"/>
      <c r="O33" s="698"/>
      <c r="P33" s="698"/>
      <c r="Q33" s="698"/>
      <c r="R33" s="698"/>
      <c r="S33" s="698"/>
      <c r="T33" s="698"/>
      <c r="U33" s="699"/>
    </row>
    <row r="34" spans="2:38" ht="18" customHeight="1" thickBot="1" x14ac:dyDescent="0.3"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Y34" s="74"/>
      <c r="AJ34" s="50"/>
      <c r="AK34" s="50"/>
      <c r="AL34" s="50"/>
    </row>
    <row r="35" spans="2:38" ht="18.399999999999999" customHeight="1" x14ac:dyDescent="0.25">
      <c r="B35" s="704" t="s">
        <v>307</v>
      </c>
      <c r="C35" s="707" t="s">
        <v>203</v>
      </c>
      <c r="D35" s="707"/>
      <c r="E35" s="708"/>
      <c r="F35" s="709" t="s">
        <v>204</v>
      </c>
      <c r="G35" s="709"/>
      <c r="H35" s="709"/>
      <c r="I35" s="710"/>
      <c r="J35" s="711" t="s">
        <v>299</v>
      </c>
      <c r="K35" s="712"/>
      <c r="L35" s="712"/>
      <c r="M35" s="709" t="s">
        <v>300</v>
      </c>
      <c r="N35" s="709"/>
      <c r="O35" s="709"/>
      <c r="P35" s="709"/>
      <c r="Q35" s="709"/>
      <c r="R35" s="709"/>
      <c r="S35" s="709"/>
      <c r="T35" s="709"/>
      <c r="U35" s="713"/>
    </row>
    <row r="36" spans="2:38" ht="27" customHeight="1" x14ac:dyDescent="0.25">
      <c r="B36" s="705"/>
      <c r="C36" s="702" t="s">
        <v>301</v>
      </c>
      <c r="D36" s="703"/>
      <c r="E36" s="400">
        <f ca="1">VLOOKUP(U$4,'desde RAF'!A$3:AO$39,9,FALSE)</f>
        <v>0</v>
      </c>
      <c r="F36" s="714" t="s">
        <v>69</v>
      </c>
      <c r="G36" s="714"/>
      <c r="H36" s="694">
        <f ca="1">VLOOKUP(U$4,'desde RAF'!A$3:AO$33,19,FALSE)</f>
        <v>0</v>
      </c>
      <c r="I36" s="695" t="e">
        <f>VLOOKUP(Y16,'desde RAF'!E15:AO45,7,FALSE)</f>
        <v>#N/A</v>
      </c>
      <c r="J36" s="715">
        <f ca="1">VLOOKUP(U$4,'desde RAF'!A$3:AO$33,39,FALSE)</f>
        <v>0</v>
      </c>
      <c r="K36" s="716"/>
      <c r="L36" s="717"/>
      <c r="M36" s="696" t="s">
        <v>302</v>
      </c>
      <c r="N36" s="696"/>
      <c r="O36" s="696"/>
      <c r="P36" s="696"/>
      <c r="Q36" s="696"/>
      <c r="R36" s="696"/>
      <c r="S36" s="696"/>
      <c r="T36" s="696"/>
      <c r="U36" s="697"/>
    </row>
    <row r="37" spans="2:38" ht="27" customHeight="1" x14ac:dyDescent="0.25">
      <c r="B37" s="705"/>
      <c r="C37" s="702" t="s">
        <v>303</v>
      </c>
      <c r="D37" s="703"/>
      <c r="E37" s="400">
        <f ca="1">VLOOKUP(U$4,'desde RAF'!A$3:AO$40,14,FALSE)</f>
        <v>0</v>
      </c>
      <c r="F37" s="700" t="s">
        <v>72</v>
      </c>
      <c r="G37" s="700"/>
      <c r="H37" s="694">
        <f ca="1">VLOOKUP(U$4,'desde RAF'!A$3:AO$34,24,FALSE)</f>
        <v>0</v>
      </c>
      <c r="I37" s="695" t="e">
        <f>VLOOKUP(Y17,'desde RAF'!E16:AO46,7,FALSE)</f>
        <v>#N/A</v>
      </c>
      <c r="J37" s="715"/>
      <c r="K37" s="716"/>
      <c r="L37" s="717"/>
      <c r="M37" s="696"/>
      <c r="N37" s="696"/>
      <c r="O37" s="696"/>
      <c r="P37" s="696"/>
      <c r="Q37" s="696"/>
      <c r="R37" s="696"/>
      <c r="S37" s="696"/>
      <c r="T37" s="696"/>
      <c r="U37" s="697"/>
    </row>
    <row r="38" spans="2:38" ht="27" customHeight="1" x14ac:dyDescent="0.25">
      <c r="B38" s="705"/>
      <c r="C38" s="702" t="s">
        <v>304</v>
      </c>
      <c r="D38" s="703"/>
      <c r="E38" s="413">
        <f ca="1">VLOOKUP(U$4,'desde RAF'!A$3:AO$41,4,FALSE)</f>
        <v>0</v>
      </c>
      <c r="F38" s="718" t="s">
        <v>75</v>
      </c>
      <c r="G38" s="718"/>
      <c r="H38" s="694">
        <f ca="1">VLOOKUP(U$4,'desde RAF'!A$3:AO$35,29,FALSE)</f>
        <v>0</v>
      </c>
      <c r="I38" s="695" t="e">
        <f>VLOOKUP(Y18,'desde RAF'!E17:AO47,7,FALSE)</f>
        <v>#N/A</v>
      </c>
      <c r="J38" s="719"/>
      <c r="K38" s="720"/>
      <c r="L38" s="721"/>
      <c r="M38" s="696"/>
      <c r="N38" s="696"/>
      <c r="O38" s="696"/>
      <c r="P38" s="696"/>
      <c r="Q38" s="696"/>
      <c r="R38" s="696"/>
      <c r="S38" s="696"/>
      <c r="T38" s="696"/>
      <c r="U38" s="697"/>
    </row>
    <row r="39" spans="2:38" ht="27" customHeight="1" thickBot="1" x14ac:dyDescent="0.3">
      <c r="B39" s="706"/>
      <c r="C39" s="692" t="s">
        <v>305</v>
      </c>
      <c r="D39" s="693"/>
      <c r="E39" s="188"/>
      <c r="F39" s="669" t="s">
        <v>78</v>
      </c>
      <c r="G39" s="669"/>
      <c r="H39" s="694">
        <f ca="1">VLOOKUP(U$4,'desde RAF'!A$3:AO$36,34,FALSE)</f>
        <v>0</v>
      </c>
      <c r="I39" s="695" t="e">
        <f>VLOOKUP(Y19,'desde RAF'!E18:AO48,7,FALSE)</f>
        <v>#N/A</v>
      </c>
      <c r="J39" s="722"/>
      <c r="K39" s="723"/>
      <c r="L39" s="724"/>
      <c r="M39" s="698"/>
      <c r="N39" s="698"/>
      <c r="O39" s="698"/>
      <c r="P39" s="698"/>
      <c r="Q39" s="698"/>
      <c r="R39" s="698"/>
      <c r="S39" s="698"/>
      <c r="T39" s="698"/>
      <c r="U39" s="699"/>
    </row>
    <row r="40" spans="2:38" ht="18" customHeight="1" thickBot="1" x14ac:dyDescent="0.3"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Y40" s="74"/>
      <c r="AJ40" s="50"/>
      <c r="AK40" s="50"/>
      <c r="AL40" s="50"/>
    </row>
    <row r="41" spans="2:38" ht="18.399999999999999" customHeight="1" x14ac:dyDescent="0.25">
      <c r="B41" s="704" t="s">
        <v>308</v>
      </c>
      <c r="C41" s="707" t="s">
        <v>203</v>
      </c>
      <c r="D41" s="707"/>
      <c r="E41" s="708"/>
      <c r="F41" s="709" t="s">
        <v>204</v>
      </c>
      <c r="G41" s="709"/>
      <c r="H41" s="709"/>
      <c r="I41" s="710"/>
      <c r="J41" s="711" t="s">
        <v>299</v>
      </c>
      <c r="K41" s="712"/>
      <c r="L41" s="712"/>
      <c r="M41" s="709" t="s">
        <v>300</v>
      </c>
      <c r="N41" s="709"/>
      <c r="O41" s="709"/>
      <c r="P41" s="709"/>
      <c r="Q41" s="709"/>
      <c r="R41" s="709"/>
      <c r="S41" s="709"/>
      <c r="T41" s="709"/>
      <c r="U41" s="713"/>
    </row>
    <row r="42" spans="2:38" ht="25.9" customHeight="1" x14ac:dyDescent="0.25">
      <c r="B42" s="705"/>
      <c r="C42" s="702" t="s">
        <v>301</v>
      </c>
      <c r="D42" s="703"/>
      <c r="E42" s="400">
        <f ca="1">VLOOKUP(U$4,'desde RAF'!A$3:AO$39,10,FALSE)</f>
        <v>0</v>
      </c>
      <c r="F42" s="714" t="s">
        <v>69</v>
      </c>
      <c r="G42" s="714"/>
      <c r="H42" s="694">
        <f ca="1">VLOOKUP(U$4,'desde RAF'!A$3:AO$33,20,FALSE)</f>
        <v>0</v>
      </c>
      <c r="I42" s="695" t="e">
        <f>VLOOKUP(Y22,'desde RAF'!E21:AO51,7,FALSE)</f>
        <v>#N/A</v>
      </c>
      <c r="J42" s="715">
        <f ca="1">VLOOKUP(U$4,'desde RAF'!A$3:AO$33,40,FALSE)</f>
        <v>0</v>
      </c>
      <c r="K42" s="716"/>
      <c r="L42" s="717"/>
      <c r="M42" s="696" t="s">
        <v>302</v>
      </c>
      <c r="N42" s="696"/>
      <c r="O42" s="696"/>
      <c r="P42" s="696"/>
      <c r="Q42" s="696"/>
      <c r="R42" s="696"/>
      <c r="S42" s="696"/>
      <c r="T42" s="696"/>
      <c r="U42" s="697"/>
    </row>
    <row r="43" spans="2:38" ht="25.9" customHeight="1" x14ac:dyDescent="0.25">
      <c r="B43" s="705"/>
      <c r="C43" s="702" t="s">
        <v>303</v>
      </c>
      <c r="D43" s="703"/>
      <c r="E43" s="400">
        <f ca="1">VLOOKUP(U$4,'desde RAF'!A$3:AO$40,15,FALSE)</f>
        <v>0</v>
      </c>
      <c r="F43" s="700" t="s">
        <v>72</v>
      </c>
      <c r="G43" s="700"/>
      <c r="H43" s="694">
        <f ca="1">VLOOKUP(U$4,'desde RAF'!A$3:AO$34,25,FALSE)</f>
        <v>0</v>
      </c>
      <c r="I43" s="695" t="e">
        <f>VLOOKUP(Y23,'desde RAF'!E22:AO52,7,FALSE)</f>
        <v>#N/A</v>
      </c>
      <c r="J43" s="715"/>
      <c r="K43" s="716"/>
      <c r="L43" s="717"/>
      <c r="M43" s="696"/>
      <c r="N43" s="696"/>
      <c r="O43" s="696"/>
      <c r="P43" s="696"/>
      <c r="Q43" s="696"/>
      <c r="R43" s="696"/>
      <c r="S43" s="696"/>
      <c r="T43" s="696"/>
      <c r="U43" s="697"/>
    </row>
    <row r="44" spans="2:38" ht="25.9" customHeight="1" x14ac:dyDescent="0.25">
      <c r="B44" s="705"/>
      <c r="C44" s="702" t="s">
        <v>304</v>
      </c>
      <c r="D44" s="703"/>
      <c r="E44" s="413">
        <f ca="1">VLOOKUP(U$4,'desde RAF'!A$3:AO$41,5,FALSE)</f>
        <v>0</v>
      </c>
      <c r="F44" s="718" t="s">
        <v>75</v>
      </c>
      <c r="G44" s="718"/>
      <c r="H44" s="694">
        <f ca="1">VLOOKUP(U$4,'desde RAF'!A$3:AO$35,30,FALSE)</f>
        <v>0</v>
      </c>
      <c r="I44" s="695" t="e">
        <f>VLOOKUP(Y24,'desde RAF'!E23:AO53,7,FALSE)</f>
        <v>#N/A</v>
      </c>
      <c r="J44" s="719"/>
      <c r="K44" s="720"/>
      <c r="L44" s="721"/>
      <c r="M44" s="696"/>
      <c r="N44" s="696"/>
      <c r="O44" s="696"/>
      <c r="P44" s="696"/>
      <c r="Q44" s="696"/>
      <c r="R44" s="696"/>
      <c r="S44" s="696"/>
      <c r="T44" s="696"/>
      <c r="U44" s="697"/>
    </row>
    <row r="45" spans="2:38" ht="25.9" customHeight="1" thickBot="1" x14ac:dyDescent="0.3">
      <c r="B45" s="706"/>
      <c r="C45" s="692" t="s">
        <v>305</v>
      </c>
      <c r="D45" s="693"/>
      <c r="E45" s="188"/>
      <c r="F45" s="669" t="s">
        <v>78</v>
      </c>
      <c r="G45" s="669"/>
      <c r="H45" s="694">
        <f ca="1">VLOOKUP(U$4,'desde RAF'!A$3:AO$36,34,FALSE)</f>
        <v>0</v>
      </c>
      <c r="I45" s="695" t="e">
        <f>VLOOKUP(Y25,'desde RAF'!E24:AO54,7,FALSE)</f>
        <v>#N/A</v>
      </c>
      <c r="J45" s="722"/>
      <c r="K45" s="723"/>
      <c r="L45" s="724"/>
      <c r="M45" s="698"/>
      <c r="N45" s="698"/>
      <c r="O45" s="698"/>
      <c r="P45" s="698"/>
      <c r="Q45" s="698"/>
      <c r="R45" s="698"/>
      <c r="S45" s="698"/>
      <c r="T45" s="698"/>
      <c r="U45" s="699"/>
    </row>
    <row r="46" spans="2:38" ht="18" customHeight="1" thickBot="1" x14ac:dyDescent="0.3"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Y46" s="74"/>
      <c r="AJ46" s="50"/>
      <c r="AK46" s="50"/>
      <c r="AL46" s="50"/>
    </row>
    <row r="47" spans="2:38" ht="18.399999999999999" customHeight="1" x14ac:dyDescent="0.25">
      <c r="B47" s="704" t="s">
        <v>309</v>
      </c>
      <c r="C47" s="707" t="s">
        <v>203</v>
      </c>
      <c r="D47" s="707"/>
      <c r="E47" s="708"/>
      <c r="F47" s="709" t="s">
        <v>204</v>
      </c>
      <c r="G47" s="709"/>
      <c r="H47" s="709"/>
      <c r="I47" s="710"/>
      <c r="J47" s="711" t="s">
        <v>299</v>
      </c>
      <c r="K47" s="712"/>
      <c r="L47" s="712"/>
      <c r="M47" s="709" t="s">
        <v>300</v>
      </c>
      <c r="N47" s="709"/>
      <c r="O47" s="709"/>
      <c r="P47" s="709"/>
      <c r="Q47" s="709"/>
      <c r="R47" s="709"/>
      <c r="S47" s="709"/>
      <c r="T47" s="709"/>
      <c r="U47" s="713"/>
    </row>
    <row r="48" spans="2:38" ht="25.9" customHeight="1" x14ac:dyDescent="0.25">
      <c r="B48" s="705"/>
      <c r="C48" s="702" t="s">
        <v>301</v>
      </c>
      <c r="D48" s="703"/>
      <c r="E48" s="400">
        <f ca="1">VLOOKUP(U$4,'desde RAF'!A$3:AO$39,11,FALSE)</f>
        <v>0</v>
      </c>
      <c r="F48" s="714" t="s">
        <v>69</v>
      </c>
      <c r="G48" s="714"/>
      <c r="H48" s="694">
        <f ca="1">VLOOKUP(U$4,'desde RAF'!A$3:AO$33,21,FALSE)</f>
        <v>0</v>
      </c>
      <c r="I48" s="695" t="e">
        <f>VLOOKUP(Y28,'desde RAF'!E27:AO57,7,FALSE)</f>
        <v>#N/A</v>
      </c>
      <c r="J48" s="715">
        <f ca="1">VLOOKUP(U$4,'desde RAF'!A$3:AO$33,41,FALSE)</f>
        <v>0</v>
      </c>
      <c r="K48" s="716"/>
      <c r="L48" s="717"/>
      <c r="M48" s="696" t="s">
        <v>302</v>
      </c>
      <c r="N48" s="696"/>
      <c r="O48" s="696"/>
      <c r="P48" s="696"/>
      <c r="Q48" s="696"/>
      <c r="R48" s="696"/>
      <c r="S48" s="696"/>
      <c r="T48" s="696"/>
      <c r="U48" s="697"/>
    </row>
    <row r="49" spans="2:38" ht="25.9" customHeight="1" x14ac:dyDescent="0.25">
      <c r="B49" s="705"/>
      <c r="C49" s="702" t="s">
        <v>303</v>
      </c>
      <c r="D49" s="703"/>
      <c r="E49" s="400">
        <f ca="1">VLOOKUP(U$4,'desde RAF'!A$3:AO$40,16,FALSE)</f>
        <v>0</v>
      </c>
      <c r="F49" s="700" t="s">
        <v>72</v>
      </c>
      <c r="G49" s="700"/>
      <c r="H49" s="694">
        <f ca="1">VLOOKUP(U$4,'desde RAF'!A$3:AO$34,26,FALSE)</f>
        <v>0</v>
      </c>
      <c r="I49" s="695" t="e">
        <f>VLOOKUP(Y29,'desde RAF'!E28:AO58,7,FALSE)</f>
        <v>#N/A</v>
      </c>
      <c r="J49" s="715"/>
      <c r="K49" s="716"/>
      <c r="L49" s="717"/>
      <c r="M49" s="696"/>
      <c r="N49" s="696"/>
      <c r="O49" s="696"/>
      <c r="P49" s="696"/>
      <c r="Q49" s="696"/>
      <c r="R49" s="696"/>
      <c r="S49" s="696"/>
      <c r="T49" s="696"/>
      <c r="U49" s="697"/>
    </row>
    <row r="50" spans="2:38" ht="25.9" customHeight="1" x14ac:dyDescent="0.25">
      <c r="B50" s="705"/>
      <c r="C50" s="702" t="s">
        <v>304</v>
      </c>
      <c r="D50" s="703"/>
      <c r="E50" s="413">
        <f ca="1">VLOOKUP(U$4,'desde RAF'!A$3:AO$41,6,FALSE)</f>
        <v>0</v>
      </c>
      <c r="F50" s="718" t="s">
        <v>75</v>
      </c>
      <c r="G50" s="718"/>
      <c r="H50" s="694">
        <f ca="1">VLOOKUP(U$4,'desde RAF'!A$3:AO$35,31,FALSE)</f>
        <v>0</v>
      </c>
      <c r="I50" s="695" t="e">
        <f>VLOOKUP(Y30,'desde RAF'!E29:AO59,7,FALSE)</f>
        <v>#N/A</v>
      </c>
      <c r="J50" s="719"/>
      <c r="K50" s="720"/>
      <c r="L50" s="721"/>
      <c r="M50" s="696"/>
      <c r="N50" s="696"/>
      <c r="O50" s="696"/>
      <c r="P50" s="696"/>
      <c r="Q50" s="696"/>
      <c r="R50" s="696"/>
      <c r="S50" s="696"/>
      <c r="T50" s="696"/>
      <c r="U50" s="697"/>
    </row>
    <row r="51" spans="2:38" ht="25.9" customHeight="1" thickBot="1" x14ac:dyDescent="0.3">
      <c r="B51" s="706"/>
      <c r="C51" s="692" t="s">
        <v>305</v>
      </c>
      <c r="D51" s="693"/>
      <c r="E51" s="188"/>
      <c r="F51" s="669" t="s">
        <v>78</v>
      </c>
      <c r="G51" s="669"/>
      <c r="H51" s="694">
        <f ca="1">VLOOKUP(U$4,'desde RAF'!A$3:AO$36,36,FALSE)</f>
        <v>0</v>
      </c>
      <c r="I51" s="695" t="e">
        <f>VLOOKUP(Y31,'desde RAF'!E30:AO60,7,FALSE)</f>
        <v>#N/A</v>
      </c>
      <c r="J51" s="722"/>
      <c r="K51" s="723"/>
      <c r="L51" s="724"/>
      <c r="M51" s="698"/>
      <c r="N51" s="698"/>
      <c r="O51" s="698"/>
      <c r="P51" s="698"/>
      <c r="Q51" s="698"/>
      <c r="R51" s="698"/>
      <c r="S51" s="698"/>
      <c r="T51" s="698"/>
      <c r="U51" s="699"/>
    </row>
    <row r="52" spans="2:38" ht="18" customHeight="1" thickBot="1" x14ac:dyDescent="0.3"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Y52" s="74"/>
      <c r="AJ52" s="50"/>
      <c r="AK52" s="50"/>
      <c r="AL52" s="50"/>
    </row>
    <row r="53" spans="2:38" ht="18.399999999999999" customHeight="1" x14ac:dyDescent="0.25">
      <c r="B53" s="704" t="s">
        <v>310</v>
      </c>
      <c r="C53" s="707" t="s">
        <v>203</v>
      </c>
      <c r="D53" s="707"/>
      <c r="E53" s="708"/>
      <c r="F53" s="709" t="s">
        <v>204</v>
      </c>
      <c r="G53" s="709"/>
      <c r="H53" s="709"/>
      <c r="I53" s="710"/>
      <c r="J53" s="711" t="s">
        <v>299</v>
      </c>
      <c r="K53" s="712"/>
      <c r="L53" s="712"/>
      <c r="M53" s="709" t="s">
        <v>300</v>
      </c>
      <c r="N53" s="709"/>
      <c r="O53" s="709"/>
      <c r="P53" s="709"/>
      <c r="Q53" s="709"/>
      <c r="R53" s="709"/>
      <c r="S53" s="709"/>
      <c r="T53" s="709"/>
      <c r="U53" s="713"/>
    </row>
    <row r="54" spans="2:38" ht="26.45" customHeight="1" thickBot="1" x14ac:dyDescent="0.3">
      <c r="B54" s="705"/>
      <c r="C54" s="702" t="s">
        <v>301</v>
      </c>
      <c r="D54" s="703"/>
      <c r="E54" s="186"/>
      <c r="F54" s="714" t="s">
        <v>69</v>
      </c>
      <c r="G54" s="714"/>
      <c r="H54" s="670"/>
      <c r="I54" s="671"/>
      <c r="J54" s="725"/>
      <c r="K54" s="726"/>
      <c r="L54" s="727"/>
      <c r="M54" s="696" t="s">
        <v>302</v>
      </c>
      <c r="N54" s="696"/>
      <c r="O54" s="696"/>
      <c r="P54" s="696"/>
      <c r="Q54" s="696"/>
      <c r="R54" s="696"/>
      <c r="S54" s="696"/>
      <c r="T54" s="696"/>
      <c r="U54" s="697"/>
    </row>
    <row r="55" spans="2:38" ht="26.45" customHeight="1" thickBot="1" x14ac:dyDescent="0.3">
      <c r="B55" s="705"/>
      <c r="C55" s="702" t="s">
        <v>303</v>
      </c>
      <c r="D55" s="703"/>
      <c r="E55" s="186"/>
      <c r="F55" s="700" t="s">
        <v>72</v>
      </c>
      <c r="G55" s="700"/>
      <c r="H55" s="670"/>
      <c r="I55" s="671"/>
      <c r="J55" s="725"/>
      <c r="K55" s="726"/>
      <c r="L55" s="727"/>
      <c r="M55" s="696"/>
      <c r="N55" s="696"/>
      <c r="O55" s="696"/>
      <c r="P55" s="696"/>
      <c r="Q55" s="696"/>
      <c r="R55" s="696"/>
      <c r="S55" s="696"/>
      <c r="T55" s="696"/>
      <c r="U55" s="697"/>
    </row>
    <row r="56" spans="2:38" ht="26.45" customHeight="1" thickBot="1" x14ac:dyDescent="0.3">
      <c r="B56" s="705"/>
      <c r="C56" s="702" t="s">
        <v>304</v>
      </c>
      <c r="D56" s="703"/>
      <c r="E56" s="186"/>
      <c r="F56" s="718" t="s">
        <v>75</v>
      </c>
      <c r="G56" s="718"/>
      <c r="H56" s="670"/>
      <c r="I56" s="671"/>
      <c r="J56" s="719"/>
      <c r="K56" s="720"/>
      <c r="L56" s="721"/>
      <c r="M56" s="696"/>
      <c r="N56" s="696"/>
      <c r="O56" s="696"/>
      <c r="P56" s="696"/>
      <c r="Q56" s="696"/>
      <c r="R56" s="696"/>
      <c r="S56" s="696"/>
      <c r="T56" s="696"/>
      <c r="U56" s="697"/>
    </row>
    <row r="57" spans="2:38" ht="26.45" customHeight="1" thickBot="1" x14ac:dyDescent="0.3">
      <c r="B57" s="706"/>
      <c r="C57" s="692" t="s">
        <v>305</v>
      </c>
      <c r="D57" s="693"/>
      <c r="E57" s="186"/>
      <c r="F57" s="669" t="s">
        <v>78</v>
      </c>
      <c r="G57" s="669"/>
      <c r="H57" s="670"/>
      <c r="I57" s="671"/>
      <c r="J57" s="722"/>
      <c r="K57" s="723"/>
      <c r="L57" s="724"/>
      <c r="M57" s="698"/>
      <c r="N57" s="698"/>
      <c r="O57" s="698"/>
      <c r="P57" s="698"/>
      <c r="Q57" s="698"/>
      <c r="R57" s="698"/>
      <c r="S57" s="698"/>
      <c r="T57" s="698"/>
      <c r="U57" s="699"/>
    </row>
    <row r="58" spans="2:38" ht="16.149999999999999" customHeight="1" x14ac:dyDescent="0.25"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Y58" s="74"/>
      <c r="AJ58" s="50"/>
      <c r="AK58" s="50"/>
      <c r="AL58" s="50"/>
    </row>
    <row r="59" spans="2:38" ht="19.149999999999999" customHeight="1" x14ac:dyDescent="0.25">
      <c r="B59" s="672" t="s">
        <v>311</v>
      </c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4"/>
    </row>
    <row r="60" spans="2:38" ht="18.600000000000001" customHeight="1" x14ac:dyDescent="0.25">
      <c r="B60" s="660" t="s">
        <v>312</v>
      </c>
      <c r="C60" s="661"/>
      <c r="D60" s="661"/>
      <c r="E60" s="661"/>
      <c r="F60" s="661"/>
      <c r="G60" s="661"/>
      <c r="H60" s="661"/>
      <c r="I60" s="661"/>
      <c r="J60" s="661"/>
      <c r="K60" s="661"/>
      <c r="L60" s="661"/>
      <c r="M60" s="661"/>
      <c r="N60" s="661"/>
      <c r="O60" s="661"/>
      <c r="P60" s="661"/>
      <c r="Q60" s="662"/>
      <c r="R60" s="659" t="s">
        <v>313</v>
      </c>
      <c r="S60" s="659"/>
      <c r="T60" s="626"/>
      <c r="U60" s="627"/>
    </row>
    <row r="61" spans="2:38" ht="18.600000000000001" customHeight="1" x14ac:dyDescent="0.25">
      <c r="B61" s="663"/>
      <c r="C61" s="664"/>
      <c r="D61" s="664"/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5"/>
      <c r="R61" s="659"/>
      <c r="S61" s="659"/>
      <c r="T61" s="628"/>
      <c r="U61" s="629"/>
    </row>
    <row r="62" spans="2:38" ht="18.600000000000001" customHeight="1" x14ac:dyDescent="0.25">
      <c r="B62" s="666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8"/>
      <c r="R62" s="659"/>
      <c r="S62" s="659"/>
      <c r="T62" s="630"/>
      <c r="U62" s="631"/>
    </row>
    <row r="63" spans="2:38" ht="21" customHeight="1" x14ac:dyDescent="0.25">
      <c r="B63" s="676" t="s">
        <v>314</v>
      </c>
      <c r="C63" s="677"/>
      <c r="D63" s="677"/>
      <c r="E63" s="677"/>
      <c r="F63" s="677"/>
      <c r="G63" s="677"/>
      <c r="H63" s="677"/>
      <c r="I63" s="677"/>
      <c r="J63" s="677"/>
      <c r="K63" s="678"/>
      <c r="L63" s="679" t="s">
        <v>315</v>
      </c>
      <c r="M63" s="677"/>
      <c r="N63" s="677"/>
      <c r="O63" s="677"/>
      <c r="P63" s="677"/>
      <c r="Q63" s="677"/>
      <c r="R63" s="677"/>
      <c r="S63" s="677"/>
      <c r="T63" s="677"/>
      <c r="U63" s="680"/>
    </row>
    <row r="64" spans="2:38" ht="17.45" customHeight="1" x14ac:dyDescent="0.25">
      <c r="B64" s="638"/>
      <c r="C64" s="639"/>
      <c r="D64" s="639"/>
      <c r="E64" s="639"/>
      <c r="F64" s="639"/>
      <c r="G64" s="639"/>
      <c r="H64" s="639"/>
      <c r="I64" s="639"/>
      <c r="J64" s="639"/>
      <c r="K64" s="640"/>
      <c r="L64" s="647"/>
      <c r="M64" s="639"/>
      <c r="N64" s="639"/>
      <c r="O64" s="639"/>
      <c r="P64" s="639"/>
      <c r="Q64" s="639"/>
      <c r="R64" s="639"/>
      <c r="S64" s="639"/>
      <c r="T64" s="639"/>
      <c r="U64" s="648"/>
    </row>
    <row r="65" spans="2:66" ht="17.45" customHeight="1" x14ac:dyDescent="0.25">
      <c r="B65" s="641"/>
      <c r="C65" s="642"/>
      <c r="D65" s="642"/>
      <c r="E65" s="642"/>
      <c r="F65" s="642"/>
      <c r="G65" s="642"/>
      <c r="H65" s="642"/>
      <c r="I65" s="642"/>
      <c r="J65" s="642"/>
      <c r="K65" s="643"/>
      <c r="L65" s="649"/>
      <c r="M65" s="642"/>
      <c r="N65" s="642"/>
      <c r="O65" s="642"/>
      <c r="P65" s="642"/>
      <c r="Q65" s="642"/>
      <c r="R65" s="642"/>
      <c r="S65" s="642"/>
      <c r="T65" s="642"/>
      <c r="U65" s="650"/>
    </row>
    <row r="66" spans="2:66" ht="17.45" customHeight="1" x14ac:dyDescent="0.25">
      <c r="B66" s="641"/>
      <c r="C66" s="642"/>
      <c r="D66" s="642"/>
      <c r="E66" s="642"/>
      <c r="F66" s="642"/>
      <c r="G66" s="642"/>
      <c r="H66" s="642"/>
      <c r="I66" s="642"/>
      <c r="J66" s="642"/>
      <c r="K66" s="643"/>
      <c r="L66" s="649"/>
      <c r="M66" s="642"/>
      <c r="N66" s="642"/>
      <c r="O66" s="642"/>
      <c r="P66" s="642"/>
      <c r="Q66" s="642"/>
      <c r="R66" s="642"/>
      <c r="S66" s="642"/>
      <c r="T66" s="642"/>
      <c r="U66" s="650"/>
    </row>
    <row r="67" spans="2:66" ht="17.45" customHeight="1" x14ac:dyDescent="0.25">
      <c r="B67" s="641"/>
      <c r="C67" s="642"/>
      <c r="D67" s="642"/>
      <c r="E67" s="642"/>
      <c r="F67" s="642"/>
      <c r="G67" s="642"/>
      <c r="H67" s="642"/>
      <c r="I67" s="642"/>
      <c r="J67" s="642"/>
      <c r="K67" s="643"/>
      <c r="L67" s="649"/>
      <c r="M67" s="642"/>
      <c r="N67" s="642"/>
      <c r="O67" s="642"/>
      <c r="P67" s="642"/>
      <c r="Q67" s="642"/>
      <c r="R67" s="642"/>
      <c r="S67" s="642"/>
      <c r="T67" s="642"/>
      <c r="U67" s="650"/>
    </row>
    <row r="68" spans="2:66" ht="17.45" customHeight="1" x14ac:dyDescent="0.25">
      <c r="B68" s="641"/>
      <c r="C68" s="642"/>
      <c r="D68" s="642"/>
      <c r="E68" s="642"/>
      <c r="F68" s="642"/>
      <c r="G68" s="642"/>
      <c r="H68" s="642"/>
      <c r="I68" s="642"/>
      <c r="J68" s="642"/>
      <c r="K68" s="643"/>
      <c r="L68" s="649"/>
      <c r="M68" s="642"/>
      <c r="N68" s="642"/>
      <c r="O68" s="642"/>
      <c r="P68" s="642"/>
      <c r="Q68" s="642"/>
      <c r="R68" s="642"/>
      <c r="S68" s="642"/>
      <c r="T68" s="642"/>
      <c r="U68" s="650"/>
    </row>
    <row r="69" spans="2:66" ht="17.45" customHeight="1" thickBot="1" x14ac:dyDescent="0.3">
      <c r="B69" s="644"/>
      <c r="C69" s="645"/>
      <c r="D69" s="645"/>
      <c r="E69" s="645"/>
      <c r="F69" s="645"/>
      <c r="G69" s="645"/>
      <c r="H69" s="645"/>
      <c r="I69" s="645"/>
      <c r="J69" s="645"/>
      <c r="K69" s="646"/>
      <c r="L69" s="651"/>
      <c r="M69" s="645"/>
      <c r="N69" s="645"/>
      <c r="O69" s="645"/>
      <c r="P69" s="645"/>
      <c r="Q69" s="645"/>
      <c r="R69" s="645"/>
      <c r="S69" s="645"/>
      <c r="T69" s="645"/>
      <c r="U69" s="652"/>
    </row>
    <row r="70" spans="2:66" ht="12.75" customHeight="1" thickBot="1" x14ac:dyDescent="0.3"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</row>
    <row r="71" spans="2:66" ht="22.15" customHeight="1" thickBot="1" x14ac:dyDescent="0.3">
      <c r="B71" s="681" t="s">
        <v>316</v>
      </c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3"/>
    </row>
    <row r="72" spans="2:66" s="30" customFormat="1" ht="17.25" customHeight="1" x14ac:dyDescent="0.25">
      <c r="B72" s="687" t="s">
        <v>248</v>
      </c>
      <c r="C72" s="688"/>
      <c r="D72" s="689"/>
      <c r="E72" s="684" t="s">
        <v>249</v>
      </c>
      <c r="F72" s="685"/>
      <c r="G72" s="685"/>
      <c r="H72" s="685"/>
      <c r="I72" s="685"/>
      <c r="J72" s="685"/>
      <c r="K72" s="690"/>
      <c r="L72" s="691" t="s">
        <v>250</v>
      </c>
      <c r="M72" s="688"/>
      <c r="N72" s="688"/>
      <c r="O72" s="689"/>
      <c r="P72" s="684" t="s">
        <v>249</v>
      </c>
      <c r="Q72" s="685"/>
      <c r="R72" s="685"/>
      <c r="S72" s="685"/>
      <c r="T72" s="685"/>
      <c r="U72" s="686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</row>
    <row r="73" spans="2:66" ht="18.75" customHeight="1" x14ac:dyDescent="0.25">
      <c r="B73" s="632"/>
      <c r="C73" s="633"/>
      <c r="D73" s="633"/>
      <c r="E73" s="634"/>
      <c r="F73" s="635"/>
      <c r="G73" s="635"/>
      <c r="H73" s="635"/>
      <c r="I73" s="635"/>
      <c r="J73" s="635"/>
      <c r="K73" s="637"/>
      <c r="L73" s="634"/>
      <c r="M73" s="635"/>
      <c r="N73" s="635"/>
      <c r="O73" s="637"/>
      <c r="P73" s="634"/>
      <c r="Q73" s="635"/>
      <c r="R73" s="635"/>
      <c r="S73" s="635"/>
      <c r="T73" s="635"/>
      <c r="U73" s="636"/>
    </row>
    <row r="74" spans="2:66" ht="18.75" customHeight="1" x14ac:dyDescent="0.25">
      <c r="B74" s="632"/>
      <c r="C74" s="633"/>
      <c r="D74" s="633"/>
      <c r="E74" s="634"/>
      <c r="F74" s="635"/>
      <c r="G74" s="635"/>
      <c r="H74" s="635"/>
      <c r="I74" s="635"/>
      <c r="J74" s="635"/>
      <c r="K74" s="637"/>
      <c r="L74" s="634"/>
      <c r="M74" s="635"/>
      <c r="N74" s="635"/>
      <c r="O74" s="637"/>
      <c r="P74" s="634"/>
      <c r="Q74" s="635"/>
      <c r="R74" s="635"/>
      <c r="S74" s="635"/>
      <c r="T74" s="635"/>
      <c r="U74" s="636"/>
    </row>
    <row r="75" spans="2:66" ht="18.75" customHeight="1" x14ac:dyDescent="0.25">
      <c r="B75" s="632"/>
      <c r="C75" s="633"/>
      <c r="D75" s="633"/>
      <c r="E75" s="634"/>
      <c r="F75" s="635"/>
      <c r="G75" s="635"/>
      <c r="H75" s="635"/>
      <c r="I75" s="635"/>
      <c r="J75" s="635"/>
      <c r="K75" s="637"/>
      <c r="L75" s="634"/>
      <c r="M75" s="635"/>
      <c r="N75" s="635"/>
      <c r="O75" s="637"/>
      <c r="P75" s="634"/>
      <c r="Q75" s="635"/>
      <c r="R75" s="635"/>
      <c r="S75" s="635"/>
      <c r="T75" s="635"/>
      <c r="U75" s="636"/>
    </row>
    <row r="76" spans="2:66" ht="18.75" customHeight="1" thickBot="1" x14ac:dyDescent="0.3">
      <c r="B76" s="653"/>
      <c r="C76" s="654"/>
      <c r="D76" s="654"/>
      <c r="E76" s="656"/>
      <c r="F76" s="657"/>
      <c r="G76" s="657"/>
      <c r="H76" s="657"/>
      <c r="I76" s="657"/>
      <c r="J76" s="657"/>
      <c r="K76" s="658"/>
      <c r="L76" s="656"/>
      <c r="M76" s="657"/>
      <c r="N76" s="657"/>
      <c r="O76" s="658"/>
      <c r="P76" s="656"/>
      <c r="Q76" s="657"/>
      <c r="R76" s="657"/>
      <c r="S76" s="657"/>
      <c r="T76" s="657"/>
      <c r="U76" s="746"/>
    </row>
    <row r="77" spans="2:66" ht="10.9" customHeight="1" x14ac:dyDescent="0.25"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</row>
    <row r="83" spans="2:24" x14ac:dyDescent="0.25">
      <c r="I83" s="25"/>
      <c r="J83" s="31"/>
    </row>
    <row r="84" spans="2:24" x14ac:dyDescent="0.25">
      <c r="I84" s="132"/>
      <c r="J84" s="132"/>
    </row>
    <row r="85" spans="2:24" x14ac:dyDescent="0.25">
      <c r="I85" s="132"/>
      <c r="J85" s="132"/>
    </row>
    <row r="86" spans="2:24" x14ac:dyDescent="0.25">
      <c r="I86" s="132"/>
      <c r="J86" s="132"/>
    </row>
    <row r="87" spans="2:24" x14ac:dyDescent="0.25">
      <c r="I87" s="31"/>
      <c r="J87" s="31"/>
    </row>
    <row r="88" spans="2:24" x14ac:dyDescent="0.25">
      <c r="I88" s="31"/>
      <c r="J88" s="31"/>
    </row>
    <row r="89" spans="2:24" x14ac:dyDescent="0.25">
      <c r="I89" s="25"/>
      <c r="J89" s="25"/>
    </row>
    <row r="93" spans="2:24" ht="27" thickBot="1" x14ac:dyDescent="0.3">
      <c r="B93" s="147" t="s">
        <v>210</v>
      </c>
    </row>
    <row r="94" spans="2:24" ht="13.5" thickBot="1" x14ac:dyDescent="0.3">
      <c r="B94" s="7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8"/>
      <c r="T94" s="393" t="s">
        <v>317</v>
      </c>
    </row>
    <row r="95" spans="2:24" s="144" customFormat="1" x14ac:dyDescent="0.25">
      <c r="B95" s="145"/>
      <c r="E95" s="144" t="s">
        <v>318</v>
      </c>
      <c r="K95" s="144" t="s">
        <v>212</v>
      </c>
      <c r="O95" s="144" t="s">
        <v>213</v>
      </c>
      <c r="S95" s="146"/>
      <c r="T95" s="2">
        <v>0</v>
      </c>
      <c r="U95" s="396" t="s">
        <v>319</v>
      </c>
      <c r="V95" s="394"/>
      <c r="W95" s="394"/>
      <c r="X95" s="395"/>
    </row>
    <row r="96" spans="2:24" x14ac:dyDescent="0.25">
      <c r="B96" s="82" t="s">
        <v>320</v>
      </c>
      <c r="E96" s="39" t="s">
        <v>177</v>
      </c>
      <c r="F96" s="25" t="s">
        <v>217</v>
      </c>
      <c r="G96" s="52"/>
      <c r="H96" s="52"/>
      <c r="I96" s="52"/>
      <c r="J96" s="25"/>
      <c r="K96" s="39" t="s">
        <v>185</v>
      </c>
      <c r="N96" s="14">
        <v>1</v>
      </c>
      <c r="O96" s="39" t="s">
        <v>165</v>
      </c>
      <c r="P96" s="41"/>
      <c r="Q96" s="41"/>
      <c r="R96" s="41"/>
      <c r="S96" s="109"/>
      <c r="T96" s="380">
        <v>1</v>
      </c>
      <c r="U96" s="381" t="s">
        <v>321</v>
      </c>
      <c r="V96" s="382"/>
      <c r="W96" s="383"/>
      <c r="X96" s="384"/>
    </row>
    <row r="97" spans="2:24" x14ac:dyDescent="0.25">
      <c r="B97" s="82" t="s">
        <v>322</v>
      </c>
      <c r="E97" s="39" t="s">
        <v>178</v>
      </c>
      <c r="F97" s="25"/>
      <c r="G97" s="52"/>
      <c r="H97" s="52"/>
      <c r="I97" s="52"/>
      <c r="J97" s="132"/>
      <c r="K97" s="133" t="s">
        <v>186</v>
      </c>
      <c r="N97" s="14">
        <v>2</v>
      </c>
      <c r="O97" s="39" t="s">
        <v>166</v>
      </c>
      <c r="P97" s="41"/>
      <c r="Q97" s="41"/>
      <c r="R97" s="41"/>
      <c r="S97" s="109"/>
      <c r="T97" s="380">
        <v>2</v>
      </c>
      <c r="U97" s="381" t="s">
        <v>323</v>
      </c>
      <c r="V97" s="382"/>
      <c r="W97" s="383"/>
      <c r="X97" s="384"/>
    </row>
    <row r="98" spans="2:24" x14ac:dyDescent="0.25">
      <c r="B98" s="82" t="s">
        <v>324</v>
      </c>
      <c r="E98" s="39" t="s">
        <v>179</v>
      </c>
      <c r="F98" s="25" t="s">
        <v>226</v>
      </c>
      <c r="G98" s="52"/>
      <c r="H98" s="52"/>
      <c r="I98" s="52"/>
      <c r="J98" s="132"/>
      <c r="K98" s="133" t="s">
        <v>187</v>
      </c>
      <c r="N98" s="14">
        <v>3</v>
      </c>
      <c r="O98" s="39" t="s">
        <v>167</v>
      </c>
      <c r="P98" s="41"/>
      <c r="Q98" s="41"/>
      <c r="R98" s="41"/>
      <c r="S98" s="109"/>
      <c r="T98" s="380">
        <v>3</v>
      </c>
      <c r="U98" s="381" t="s">
        <v>325</v>
      </c>
      <c r="V98" s="382"/>
      <c r="W98" s="383"/>
      <c r="X98" s="384"/>
    </row>
    <row r="99" spans="2:24" x14ac:dyDescent="0.25">
      <c r="B99" s="82" t="s">
        <v>326</v>
      </c>
      <c r="E99" s="39" t="s">
        <v>180</v>
      </c>
      <c r="F99" s="25"/>
      <c r="G99" s="52"/>
      <c r="H99" s="52"/>
      <c r="I99" s="52"/>
      <c r="J99" s="132"/>
      <c r="K99" s="133" t="s">
        <v>188</v>
      </c>
      <c r="N99" s="14">
        <v>4</v>
      </c>
      <c r="O99" s="39" t="s">
        <v>168</v>
      </c>
      <c r="P99" s="41"/>
      <c r="Q99" s="41"/>
      <c r="R99" s="41"/>
      <c r="S99" s="109"/>
      <c r="T99" s="380">
        <v>4</v>
      </c>
      <c r="U99" s="381" t="s">
        <v>327</v>
      </c>
      <c r="V99" s="382"/>
      <c r="W99" s="383"/>
      <c r="X99" s="384"/>
    </row>
    <row r="100" spans="2:24" x14ac:dyDescent="0.25">
      <c r="B100" s="82" t="s">
        <v>328</v>
      </c>
      <c r="E100" s="39" t="s">
        <v>181</v>
      </c>
      <c r="F100" s="25"/>
      <c r="G100" s="52"/>
      <c r="H100" s="52"/>
      <c r="I100" s="52"/>
      <c r="J100" s="31"/>
      <c r="K100" s="133" t="s">
        <v>189</v>
      </c>
      <c r="N100" s="14">
        <v>5</v>
      </c>
      <c r="O100" s="39" t="s">
        <v>169</v>
      </c>
      <c r="P100" s="41"/>
      <c r="Q100" s="41"/>
      <c r="R100" s="41"/>
      <c r="S100" s="109"/>
      <c r="T100" s="380">
        <v>5</v>
      </c>
      <c r="U100" s="381" t="s">
        <v>329</v>
      </c>
      <c r="V100" s="382"/>
      <c r="W100" s="383"/>
      <c r="X100" s="384"/>
    </row>
    <row r="101" spans="2:24" x14ac:dyDescent="0.25">
      <c r="B101" s="82"/>
      <c r="E101" s="39" t="s">
        <v>182</v>
      </c>
      <c r="F101" s="25"/>
      <c r="G101" s="52"/>
      <c r="H101" s="52"/>
      <c r="I101" s="52"/>
      <c r="J101" s="31"/>
      <c r="K101" s="133" t="s">
        <v>184</v>
      </c>
      <c r="N101" s="14">
        <v>6</v>
      </c>
      <c r="O101" s="39" t="s">
        <v>170</v>
      </c>
      <c r="P101" s="41"/>
      <c r="Q101" s="41"/>
      <c r="R101" s="41"/>
      <c r="S101" s="109"/>
      <c r="T101" s="380">
        <v>6</v>
      </c>
      <c r="U101" s="381" t="s">
        <v>330</v>
      </c>
      <c r="V101" s="382"/>
      <c r="W101" s="383"/>
      <c r="X101" s="384"/>
    </row>
    <row r="102" spans="2:24" x14ac:dyDescent="0.25">
      <c r="B102" s="82"/>
      <c r="E102" s="39" t="s">
        <v>183</v>
      </c>
      <c r="F102" s="25"/>
      <c r="G102" s="25"/>
      <c r="H102" s="25"/>
      <c r="I102" s="25"/>
      <c r="J102" s="25"/>
      <c r="K102" s="25"/>
      <c r="N102" s="14">
        <v>7</v>
      </c>
      <c r="O102" s="39" t="s">
        <v>171</v>
      </c>
      <c r="P102" s="41"/>
      <c r="Q102" s="41"/>
      <c r="R102" s="41"/>
      <c r="S102" s="109"/>
      <c r="T102" s="380">
        <v>7</v>
      </c>
      <c r="U102" s="381" t="s">
        <v>331</v>
      </c>
      <c r="V102" s="382"/>
      <c r="W102" s="383"/>
      <c r="X102" s="384"/>
    </row>
    <row r="103" spans="2:24" x14ac:dyDescent="0.25">
      <c r="B103" s="82"/>
      <c r="E103" s="41" t="s">
        <v>184</v>
      </c>
      <c r="N103" s="14">
        <v>8</v>
      </c>
      <c r="O103" s="39" t="s">
        <v>172</v>
      </c>
      <c r="P103" s="41"/>
      <c r="Q103" s="41"/>
      <c r="R103" s="41"/>
      <c r="S103" s="109"/>
      <c r="T103" s="380">
        <v>8</v>
      </c>
      <c r="U103" s="381" t="s">
        <v>332</v>
      </c>
      <c r="V103" s="382"/>
      <c r="W103" s="383"/>
      <c r="X103" s="384"/>
    </row>
    <row r="104" spans="2:24" x14ac:dyDescent="0.25">
      <c r="B104" s="145" t="s">
        <v>333</v>
      </c>
      <c r="K104" s="144" t="s">
        <v>334</v>
      </c>
      <c r="N104" s="14">
        <v>9</v>
      </c>
      <c r="O104" s="39" t="s">
        <v>173</v>
      </c>
      <c r="P104" s="41"/>
      <c r="Q104" s="41"/>
      <c r="R104" s="41"/>
      <c r="S104" s="109"/>
      <c r="T104" s="380">
        <v>9</v>
      </c>
      <c r="U104" s="385" t="s">
        <v>335</v>
      </c>
      <c r="V104" s="386"/>
      <c r="W104" s="386"/>
      <c r="X104" s="387"/>
    </row>
    <row r="105" spans="2:24" x14ac:dyDescent="0.25">
      <c r="B105" s="82" t="s">
        <v>47</v>
      </c>
      <c r="K105" s="41" t="s">
        <v>266</v>
      </c>
      <c r="N105" s="14">
        <v>10</v>
      </c>
      <c r="O105" s="39" t="s">
        <v>174</v>
      </c>
      <c r="P105" s="41"/>
      <c r="Q105" s="41"/>
      <c r="R105" s="41"/>
      <c r="S105" s="109"/>
      <c r="T105" s="380">
        <v>10</v>
      </c>
      <c r="U105" s="381" t="s">
        <v>336</v>
      </c>
      <c r="V105" s="382"/>
      <c r="W105" s="383"/>
      <c r="X105" s="384"/>
    </row>
    <row r="106" spans="2:24" x14ac:dyDescent="0.25">
      <c r="B106" s="82" t="s">
        <v>50</v>
      </c>
      <c r="K106" s="41" t="s">
        <v>269</v>
      </c>
      <c r="N106" s="14">
        <v>11</v>
      </c>
      <c r="O106" s="39" t="s">
        <v>175</v>
      </c>
      <c r="P106" s="41"/>
      <c r="Q106" s="41"/>
      <c r="R106" s="41"/>
      <c r="S106" s="109"/>
      <c r="T106" s="380">
        <v>11</v>
      </c>
      <c r="U106" s="381" t="s">
        <v>337</v>
      </c>
      <c r="V106" s="382"/>
      <c r="W106" s="383"/>
      <c r="X106" s="384"/>
    </row>
    <row r="107" spans="2:24" x14ac:dyDescent="0.25">
      <c r="B107" s="82" t="s">
        <v>116</v>
      </c>
      <c r="K107" s="41" t="s">
        <v>271</v>
      </c>
      <c r="N107" s="14">
        <v>12</v>
      </c>
      <c r="O107" s="41" t="s">
        <v>176</v>
      </c>
      <c r="P107" s="41"/>
      <c r="Q107" s="41"/>
      <c r="R107" s="41"/>
      <c r="S107" s="109"/>
      <c r="T107" s="380">
        <v>12</v>
      </c>
      <c r="U107" s="381" t="s">
        <v>338</v>
      </c>
      <c r="V107" s="382"/>
      <c r="W107" s="383"/>
      <c r="X107" s="384"/>
    </row>
    <row r="108" spans="2:24" ht="13.5" thickBot="1" x14ac:dyDescent="0.3">
      <c r="B108" s="83" t="s">
        <v>117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111"/>
      <c r="T108" s="388">
        <v>13</v>
      </c>
      <c r="U108" s="389" t="s">
        <v>339</v>
      </c>
      <c r="V108" s="390"/>
      <c r="W108" s="391"/>
      <c r="X108" s="392"/>
    </row>
  </sheetData>
  <mergeCells count="213">
    <mergeCell ref="B2:D2"/>
    <mergeCell ref="E2:P2"/>
    <mergeCell ref="R2:U2"/>
    <mergeCell ref="AD2:AD20"/>
    <mergeCell ref="B3:U3"/>
    <mergeCell ref="B4:C4"/>
    <mergeCell ref="D4:K4"/>
    <mergeCell ref="L4:N4"/>
    <mergeCell ref="O4:S4"/>
    <mergeCell ref="T4:T6"/>
    <mergeCell ref="U4:U6"/>
    <mergeCell ref="B5:C5"/>
    <mergeCell ref="D5:K5"/>
    <mergeCell ref="L5:O5"/>
    <mergeCell ref="P5:S5"/>
    <mergeCell ref="B6:C6"/>
    <mergeCell ref="D6:F6"/>
    <mergeCell ref="G6:I6"/>
    <mergeCell ref="J6:M6"/>
    <mergeCell ref="N6:R6"/>
    <mergeCell ref="R9:U10"/>
    <mergeCell ref="O20:P20"/>
    <mergeCell ref="O13:P13"/>
    <mergeCell ref="R13:T14"/>
    <mergeCell ref="AY9:BK9"/>
    <mergeCell ref="BL9:BT9"/>
    <mergeCell ref="BU9:CA9"/>
    <mergeCell ref="O11:P11"/>
    <mergeCell ref="R11:T12"/>
    <mergeCell ref="U11:U12"/>
    <mergeCell ref="O12:P12"/>
    <mergeCell ref="B7:U7"/>
    <mergeCell ref="B8:P8"/>
    <mergeCell ref="Q8:Q20"/>
    <mergeCell ref="R8:U8"/>
    <mergeCell ref="B9:B10"/>
    <mergeCell ref="C9:C10"/>
    <mergeCell ref="D9:D10"/>
    <mergeCell ref="E9:E10"/>
    <mergeCell ref="F9:N9"/>
    <mergeCell ref="O9:P10"/>
    <mergeCell ref="O17:P17"/>
    <mergeCell ref="R17:T18"/>
    <mergeCell ref="U17:U18"/>
    <mergeCell ref="O18:P18"/>
    <mergeCell ref="O19:P19"/>
    <mergeCell ref="R19:T20"/>
    <mergeCell ref="U19:U20"/>
    <mergeCell ref="U13:U14"/>
    <mergeCell ref="O14:P14"/>
    <mergeCell ref="O15:P15"/>
    <mergeCell ref="R15:T16"/>
    <mergeCell ref="U15:U16"/>
    <mergeCell ref="O16:P16"/>
    <mergeCell ref="B21:U21"/>
    <mergeCell ref="B22:U22"/>
    <mergeCell ref="B23:B27"/>
    <mergeCell ref="C23:E23"/>
    <mergeCell ref="F23:I23"/>
    <mergeCell ref="J23:L23"/>
    <mergeCell ref="M23:U23"/>
    <mergeCell ref="C24:D24"/>
    <mergeCell ref="F24:G24"/>
    <mergeCell ref="H24:I24"/>
    <mergeCell ref="J24:L25"/>
    <mergeCell ref="M24:U27"/>
    <mergeCell ref="C25:D25"/>
    <mergeCell ref="F25:G25"/>
    <mergeCell ref="H25:I25"/>
    <mergeCell ref="C26:D26"/>
    <mergeCell ref="F26:G26"/>
    <mergeCell ref="H26:I26"/>
    <mergeCell ref="J26:L27"/>
    <mergeCell ref="C27:D27"/>
    <mergeCell ref="F27:G27"/>
    <mergeCell ref="H27:I27"/>
    <mergeCell ref="B28:U28"/>
    <mergeCell ref="B29:B33"/>
    <mergeCell ref="C29:E29"/>
    <mergeCell ref="F29:I29"/>
    <mergeCell ref="J29:L29"/>
    <mergeCell ref="M29:U29"/>
    <mergeCell ref="C30:D30"/>
    <mergeCell ref="F30:G30"/>
    <mergeCell ref="H30:I30"/>
    <mergeCell ref="J30:L31"/>
    <mergeCell ref="M30:U33"/>
    <mergeCell ref="C31:D31"/>
    <mergeCell ref="F31:G31"/>
    <mergeCell ref="H31:I31"/>
    <mergeCell ref="C32:D32"/>
    <mergeCell ref="F32:G32"/>
    <mergeCell ref="H32:I32"/>
    <mergeCell ref="J32:L33"/>
    <mergeCell ref="C33:D33"/>
    <mergeCell ref="F33:G33"/>
    <mergeCell ref="H33:I33"/>
    <mergeCell ref="B34:U34"/>
    <mergeCell ref="B35:B39"/>
    <mergeCell ref="C35:E35"/>
    <mergeCell ref="F35:I35"/>
    <mergeCell ref="J35:L35"/>
    <mergeCell ref="M35:U35"/>
    <mergeCell ref="C36:D36"/>
    <mergeCell ref="F36:G36"/>
    <mergeCell ref="H36:I36"/>
    <mergeCell ref="J36:L37"/>
    <mergeCell ref="M36:U39"/>
    <mergeCell ref="C37:D37"/>
    <mergeCell ref="F37:G37"/>
    <mergeCell ref="H37:I37"/>
    <mergeCell ref="C38:D38"/>
    <mergeCell ref="F38:G38"/>
    <mergeCell ref="H38:I38"/>
    <mergeCell ref="J38:L39"/>
    <mergeCell ref="C39:D39"/>
    <mergeCell ref="F39:G39"/>
    <mergeCell ref="H39:I39"/>
    <mergeCell ref="B40:U40"/>
    <mergeCell ref="B41:B45"/>
    <mergeCell ref="C41:E41"/>
    <mergeCell ref="F41:I41"/>
    <mergeCell ref="J41:L41"/>
    <mergeCell ref="M41:U41"/>
    <mergeCell ref="C42:D42"/>
    <mergeCell ref="F42:G42"/>
    <mergeCell ref="H42:I42"/>
    <mergeCell ref="J42:L43"/>
    <mergeCell ref="M42:U45"/>
    <mergeCell ref="C43:D43"/>
    <mergeCell ref="F43:G43"/>
    <mergeCell ref="H43:I43"/>
    <mergeCell ref="C44:D44"/>
    <mergeCell ref="F44:G44"/>
    <mergeCell ref="J47:L47"/>
    <mergeCell ref="M47:U47"/>
    <mergeCell ref="C48:D48"/>
    <mergeCell ref="F48:G48"/>
    <mergeCell ref="H48:I48"/>
    <mergeCell ref="J48:L49"/>
    <mergeCell ref="M48:U51"/>
    <mergeCell ref="H44:I44"/>
    <mergeCell ref="J44:L45"/>
    <mergeCell ref="C45:D45"/>
    <mergeCell ref="F45:G45"/>
    <mergeCell ref="H45:I45"/>
    <mergeCell ref="B46:U46"/>
    <mergeCell ref="C49:D49"/>
    <mergeCell ref="F49:G49"/>
    <mergeCell ref="H49:I49"/>
    <mergeCell ref="C50:D50"/>
    <mergeCell ref="F50:G50"/>
    <mergeCell ref="H50:I50"/>
    <mergeCell ref="B47:B51"/>
    <mergeCell ref="C47:E47"/>
    <mergeCell ref="F47:I47"/>
    <mergeCell ref="J50:L51"/>
    <mergeCell ref="C51:D51"/>
    <mergeCell ref="F51:G51"/>
    <mergeCell ref="H51:I51"/>
    <mergeCell ref="B52:U52"/>
    <mergeCell ref="B53:B57"/>
    <mergeCell ref="C53:E53"/>
    <mergeCell ref="F53:I53"/>
    <mergeCell ref="J53:L53"/>
    <mergeCell ref="M53:U53"/>
    <mergeCell ref="C54:D54"/>
    <mergeCell ref="F54:G54"/>
    <mergeCell ref="H54:I54"/>
    <mergeCell ref="J54:L55"/>
    <mergeCell ref="M54:U57"/>
    <mergeCell ref="C55:D55"/>
    <mergeCell ref="F55:G55"/>
    <mergeCell ref="H55:I55"/>
    <mergeCell ref="C56:D56"/>
    <mergeCell ref="F56:G56"/>
    <mergeCell ref="B59:U59"/>
    <mergeCell ref="B60:Q62"/>
    <mergeCell ref="R60:S62"/>
    <mergeCell ref="T60:U62"/>
    <mergeCell ref="B63:K63"/>
    <mergeCell ref="L63:U63"/>
    <mergeCell ref="H56:I56"/>
    <mergeCell ref="J56:L57"/>
    <mergeCell ref="C57:D57"/>
    <mergeCell ref="F57:G57"/>
    <mergeCell ref="H57:I57"/>
    <mergeCell ref="B58:U58"/>
    <mergeCell ref="B73:D73"/>
    <mergeCell ref="E73:K73"/>
    <mergeCell ref="L73:O73"/>
    <mergeCell ref="P73:U73"/>
    <mergeCell ref="B74:D74"/>
    <mergeCell ref="E74:K74"/>
    <mergeCell ref="L74:O74"/>
    <mergeCell ref="P74:U74"/>
    <mergeCell ref="B64:K69"/>
    <mergeCell ref="L64:U69"/>
    <mergeCell ref="B70:U70"/>
    <mergeCell ref="B71:U71"/>
    <mergeCell ref="B72:D72"/>
    <mergeCell ref="E72:K72"/>
    <mergeCell ref="L72:O72"/>
    <mergeCell ref="P72:U72"/>
    <mergeCell ref="B77:U77"/>
    <mergeCell ref="B75:D75"/>
    <mergeCell ref="E75:K75"/>
    <mergeCell ref="L75:O75"/>
    <mergeCell ref="P75:U75"/>
    <mergeCell ref="B76:D76"/>
    <mergeCell ref="E76:K76"/>
    <mergeCell ref="L76:O76"/>
    <mergeCell ref="P76:U76"/>
  </mergeCells>
  <dataValidations count="7">
    <dataValidation type="date" operator="greaterThan" allowBlank="1" showInputMessage="1" showErrorMessage="1" sqref="E26 E50 E32 E38 E44" xr:uid="{40C0CA2E-D301-4F0C-B5BC-97FA6A49D7E2}">
      <formula1>44105</formula1>
    </dataValidation>
    <dataValidation type="list" allowBlank="1" showInputMessage="1" showErrorMessage="1" sqref="T60:U62" xr:uid="{55F6EC80-A113-4AEE-AEE4-012189D0B34D}">
      <formula1>$K$105:$K$107</formula1>
    </dataValidation>
    <dataValidation type="list" allowBlank="1" showInputMessage="1" showErrorMessage="1" sqref="B73:D76" xr:uid="{F5871614-F689-4B23-9C43-6F2C8AC20117}">
      <formula1>$E$96:$E$103</formula1>
    </dataValidation>
    <dataValidation type="list" allowBlank="1" showInputMessage="1" showErrorMessage="1" sqref="L73:O76" xr:uid="{E9B7C1A7-2DE2-4BE7-8D09-F57A21E38328}">
      <formula1>$K$96:$K$101</formula1>
    </dataValidation>
    <dataValidation type="list" allowBlank="1" showInputMessage="1" showErrorMessage="1" sqref="D11:D20" xr:uid="{740147D5-40F8-475C-983B-28261847776C}">
      <formula1>$U$95:$U$108</formula1>
    </dataValidation>
    <dataValidation type="list" operator="greaterThan" allowBlank="1" showInputMessage="1" showErrorMessage="1" sqref="E54:E57" xr:uid="{9329C9DF-867B-40CA-8EEA-874EE0C14241}">
      <formula1>$B$105:$B$108</formula1>
    </dataValidation>
    <dataValidation type="list" allowBlank="1" showInputMessage="1" showErrorMessage="1" sqref="J54:L55" xr:uid="{19B9DCD1-BFB7-4CC1-A892-7E08E3001749}">
      <formula1>$O$96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36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340A7D1B4E07740B98A9BBD2FCF8209" ma:contentTypeVersion="22" ma:contentTypeDescription="Crear nuevo documento." ma:contentTypeScope="" ma:versionID="07ec675e748d16adbb389682f9d48710">
  <xsd:schema xmlns:xsd="http://www.w3.org/2001/XMLSchema" xmlns:xs="http://www.w3.org/2001/XMLSchema" xmlns:p="http://schemas.microsoft.com/office/2006/metadata/properties" xmlns:ns2="ff3c2a1a-19ba-4cf3-b5ff-620b6f0e4d5f" xmlns:ns3="7ba925a7-499c-4a29-a005-81b4ebbe0bf8" targetNamespace="http://schemas.microsoft.com/office/2006/metadata/properties" ma:root="true" ma:fieldsID="f72a143f6bead09c7d0f904069b32c9b" ns2:_="" ns3:_="">
    <xsd:import namespace="ff3c2a1a-19ba-4cf3-b5ff-620b6f0e4d5f"/>
    <xsd:import namespace="7ba925a7-499c-4a29-a005-81b4ebbe0bf8"/>
    <xsd:element name="properties">
      <xsd:complexType>
        <xsd:sequence>
          <xsd:element name="documentManagement">
            <xsd:complexType>
              <xsd:all>
                <xsd:element ref="ns2:Titulo_x0020_Documento"/>
                <xsd:element ref="ns2:Programa" minOccurs="0"/>
                <xsd:element ref="ns2:L_x00ed_neas_x0020_Program_x00e1_ticas" minOccurs="0"/>
                <xsd:element ref="ns2:Tipo_x0020_Documento" minOccurs="0"/>
                <xsd:element ref="ns2:Uso" minOccurs="0"/>
                <xsd:element ref="ns2:Paginas"/>
                <xsd:element ref="ns2:Regiones" minOccurs="0"/>
                <xsd:element ref="ns2:Provincias" minOccurs="0"/>
                <xsd:element ref="ns2:Comuna" minOccurs="0"/>
                <xsd:element ref="ns2:Autor_x0020_Documento"/>
                <xsd:element ref="ns2:Fecha_x0020_Inicio_x0020_Proyecto" minOccurs="0"/>
                <xsd:element ref="ns2:Fecha_x0020_Termino_x0020_Proyecto" minOccurs="0"/>
                <xsd:element ref="ns2:A_x00f1_o"/>
                <xsd:element ref="ns2:Ambito_x0020_Tematico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3c2a1a-19ba-4cf3-b5ff-620b6f0e4d5f" elementFormDefault="qualified">
    <xsd:import namespace="http://schemas.microsoft.com/office/2006/documentManagement/types"/>
    <xsd:import namespace="http://schemas.microsoft.com/office/infopath/2007/PartnerControls"/>
    <xsd:element name="Titulo_x0020_Documento" ma:index="1" ma:displayName="Titulo Documento" ma:description="Dato obligatorio" ma:internalName="Titulo_x0020_Documento">
      <xsd:simpleType>
        <xsd:restriction base="dms:Text">
          <xsd:maxLength value="255"/>
        </xsd:restriction>
      </xsd:simpleType>
    </xsd:element>
    <xsd:element name="Programa" ma:index="2" nillable="true" ma:displayName="Unidades Programaticas" ma:format="Dropdown" ma:internalName="Programa">
      <xsd:simpleType>
        <xsd:restriction base="dms:Choice">
          <xsd:enumeration value="Gestión Programática"/>
          <xsd:enumeration value="Coordinación y Planificación Programática"/>
          <xsd:enumeration value="Vivienda y Entorno"/>
          <xsd:enumeration value="Convenios de Innovación"/>
          <xsd:enumeration value="Seguridad y Oportunidades"/>
          <xsd:enumeration value="Habilitación Social"/>
          <xsd:enumeration value="Emprendimiento y Empleabilidad"/>
          <xsd:enumeration value="No Aplica"/>
        </xsd:restriction>
      </xsd:simpleType>
    </xsd:element>
    <xsd:element name="L_x00ed_neas_x0020_Program_x00e1_ticas" ma:index="3" nillable="true" ma:displayName="Programas" ma:format="Dropdown" ma:internalName="L_x00ed_neas_x0020_Program_x00e1_tica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Habitabilidad"/>
                    <xsd:enumeration value="Autoconsumo"/>
                    <xsd:enumeration value="Apoyo Tu Hogar"/>
                    <xsd:enumeration value="Iniciativas Transversales"/>
                    <xsd:enumeration value="Innova"/>
                    <xsd:enumeration value="Eje"/>
                    <xsd:enumeration value="Acompañamiento Psicosocial"/>
                    <xsd:enumeration value="Acompañamiento Sociolaboral"/>
                    <xsd:enumeration value="Acción - Fortalecimiento de la Vida en Familia"/>
                    <xsd:enumeration value="Acción - Fortalecimiento de la Vida en Comunidad"/>
                    <xsd:enumeration value="Acción - Fortalecimiento de la Autogestión"/>
                    <xsd:enumeration value="Acción - Integración de las familias en comunidad"/>
                    <xsd:enumeration value="Acción Local (Ex Mas Territorio)"/>
                    <xsd:enumeration value="Educación Financiera (Adultos-Niños)"/>
                    <xsd:enumeration value="Yo Trabajo"/>
                    <xsd:enumeration value="Yo Trabajo Jóvenes"/>
                    <xsd:enumeration value="Apoyo Tu Plan Laboral"/>
                    <xsd:enumeration value="Acceso al Microcrédito"/>
                    <xsd:enumeration value="Yo Emprendo"/>
                    <xsd:enumeration value="Yo Emprendo Grupal"/>
                    <xsd:enumeration value="Yo Emprendo Semilla"/>
                    <xsd:enumeration value="No Aplica"/>
                    <xsd:enumeration value="Subsidio de Calefacción"/>
                    <xsd:enumeration value="Acción"/>
                  </xsd:restriction>
                </xsd:simpleType>
              </xsd:element>
            </xsd:sequence>
          </xsd:extension>
        </xsd:complexContent>
      </xsd:complexType>
    </xsd:element>
    <xsd:element name="Tipo_x0020_Documento" ma:index="4" nillable="true" ma:displayName="Tipo Documento" ma:description="Dato obligatorio" ma:format="Dropdown" ma:internalName="Tipo_x0020_Documento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cta"/>
                    <xsd:enumeration value="Asesoría"/>
                    <xsd:enumeration value="Bases"/>
                    <xsd:enumeration value="Boletín"/>
                    <xsd:enumeration value="Cápsula"/>
                    <xsd:enumeration value="Carta"/>
                    <xsd:enumeration value="CDC"/>
                    <xsd:enumeration value="CDI"/>
                    <xsd:enumeration value="Circular"/>
                    <xsd:enumeration value="Cometido"/>
                    <xsd:enumeration value="Contratación"/>
                    <xsd:enumeration value="Convenio"/>
                    <xsd:enumeration value="Criterio"/>
                    <xsd:enumeration value="Declaración"/>
                    <xsd:enumeration value="Decreto"/>
                    <xsd:enumeration value="Dictamen"/>
                    <xsd:enumeration value="Estadística"/>
                    <xsd:enumeration value="Estatuto"/>
                    <xsd:enumeration value="Estrategia"/>
                    <xsd:enumeration value="Estudio"/>
                    <xsd:enumeration value="Evaluación"/>
                    <xsd:enumeration value="Ficha exploratorio"/>
                    <xsd:enumeration value="Ficha monitoreo"/>
                    <xsd:enumeration value="Ficha técnica"/>
                    <xsd:enumeration value="Guía"/>
                    <xsd:enumeration value="Fotografía"/>
                    <xsd:enumeration value="Informe"/>
                    <xsd:enumeration value="Instructivo"/>
                    <xsd:enumeration value="Instrumento"/>
                    <xsd:enumeration value="Ley"/>
                    <xsd:enumeration value="Licitación"/>
                    <xsd:enumeration value="Manual"/>
                    <xsd:enumeration value="Mesas técnicas"/>
                    <xsd:enumeration value="Multimedio"/>
                    <xsd:enumeration value="Nota técnica"/>
                    <xsd:enumeration value="Oficio"/>
                    <xsd:enumeration value="Orientaciones"/>
                    <xsd:enumeration value="Piloto"/>
                    <xsd:enumeration value="Plan de cuentas"/>
                    <xsd:enumeration value="Planificación"/>
                    <xsd:enumeration value="PMG"/>
                    <xsd:enumeration value="Póliza"/>
                    <xsd:enumeration value="Presentación"/>
                    <xsd:enumeration value="Presupuesto"/>
                    <xsd:enumeration value="Programa"/>
                    <xsd:enumeration value="Propuesta"/>
                    <xsd:enumeration value="Protocolo"/>
                    <xsd:enumeration value="Proyecto"/>
                    <xsd:enumeration value="Reglamento"/>
                    <xsd:enumeration value="Rendición"/>
                    <xsd:enumeration value="Reporte"/>
                    <xsd:enumeration value="Resolución afecta"/>
                    <xsd:enumeration value="Resolución exenta"/>
                    <xsd:enumeration value="Software"/>
                    <xsd:enumeration value="Tutorial"/>
                    <xsd:enumeration value="Norma"/>
                    <xsd:enumeration value="Verificador"/>
                  </xsd:restriction>
                </xsd:simpleType>
              </xsd:element>
            </xsd:sequence>
          </xsd:extension>
        </xsd:complexContent>
      </xsd:complexType>
    </xsd:element>
    <xsd:element name="Uso" ma:index="5" nillable="true" ma:displayName="Uso" ma:description="Dato obligatorio" ma:format="Dropdown" ma:internalName="Uso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Público (Interno y Externo)"/>
                    <xsd:enumeration value="Privado (Solo interno)"/>
                  </xsd:restriction>
                </xsd:simpleType>
              </xsd:element>
            </xsd:sequence>
          </xsd:extension>
        </xsd:complexContent>
      </xsd:complexType>
    </xsd:element>
    <xsd:element name="Paginas" ma:index="6" ma:displayName="Paginas" ma:decimals="0" ma:description="Dato obligatorio" ma:internalName="Paginas" ma:percentage="FALSE">
      <xsd:simpleType>
        <xsd:restriction base="dms:Number">
          <xsd:maxInclusive value="10000"/>
          <xsd:minInclusive value="1"/>
        </xsd:restriction>
      </xsd:simpleType>
    </xsd:element>
    <xsd:element name="Regiones" ma:index="7" nillable="true" ma:displayName="Region" ma:description="Dato obligatorio" ma:format="Dropdown" ma:internalName="Regiones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Todas las regiones"/>
                    <xsd:enumeration value="Arica y Parinacota"/>
                    <xsd:enumeration value="Tarapacá"/>
                    <xsd:enumeration value="Antofagasta"/>
                    <xsd:enumeration value="Atacama"/>
                    <xsd:enumeration value="Coquimbo"/>
                    <xsd:enumeration value="Valparaiso"/>
                    <xsd:enumeration value="Metropolitana de Santiago"/>
                    <xsd:enumeration value="Libertador General Bernardo O'Higgins"/>
                    <xsd:enumeration value="Maule"/>
                    <xsd:enumeration value="Ñuble"/>
                    <xsd:enumeration value="BioBio"/>
                    <xsd:enumeration value="La Araucanía"/>
                    <xsd:enumeration value="Los Ríos"/>
                    <xsd:enumeration value="Los Lagos"/>
                    <xsd:enumeration value="Aysén del General Carlos Ibañez del Campo"/>
                    <xsd:enumeration value="FOSIS Central"/>
                    <xsd:enumeration value="Magallanes y Antártica Chilena"/>
                  </xsd:restriction>
                </xsd:simpleType>
              </xsd:element>
            </xsd:sequence>
          </xsd:extension>
        </xsd:complexContent>
      </xsd:complexType>
    </xsd:element>
    <xsd:element name="Provincias" ma:index="8" nillable="true" ma:displayName="Provincia" ma:description="Dato obligatorio" ma:internalName="Provincias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ntártica Chilena"/>
                    <xsd:enumeration value="Antofagasta"/>
                    <xsd:enumeration value="Arauco"/>
                    <xsd:enumeration value="Arica"/>
                    <xsd:enumeration value="Aysén"/>
                    <xsd:enumeration value="Biobío"/>
                    <xsd:enumeration value="Cachapoal"/>
                    <xsd:enumeration value="Capitán Prat"/>
                    <xsd:enumeration value="Cardenal Caro"/>
                    <xsd:enumeration value="Cauquenes"/>
                    <xsd:enumeration value="Cautín"/>
                    <xsd:enumeration value="Chacabuco"/>
                    <xsd:enumeration value="Chaitén"/>
                    <xsd:enumeration value="Chañaral"/>
                    <xsd:enumeration value="Chiloé"/>
                    <xsd:enumeration value="Choapa"/>
                    <xsd:enumeration value="Colchagua"/>
                    <xsd:enumeration value="Concepción"/>
                    <xsd:enumeration value="Copiapó"/>
                    <xsd:enumeration value="Cordillera"/>
                    <xsd:enumeration value="Coyhaique"/>
                    <xsd:enumeration value="Curicó"/>
                    <xsd:enumeration value="Diguillín"/>
                    <xsd:enumeration value="El Loa"/>
                    <xsd:enumeration value="Elqui"/>
                    <xsd:enumeration value="General Carrera"/>
                    <xsd:enumeration value="Huasco"/>
                    <xsd:enumeration value="Iquique"/>
                    <xsd:enumeration value="Isla de Pascua"/>
                    <xsd:enumeration value="Itata"/>
                    <xsd:enumeration value="Limarí"/>
                    <xsd:enumeration value="Linares"/>
                    <xsd:enumeration value="Llanquihue"/>
                    <xsd:enumeration value="Los Andes"/>
                    <xsd:enumeration value="Magallanes"/>
                    <xsd:enumeration value="Maipo"/>
                    <xsd:enumeration value="Malleco"/>
                    <xsd:enumeration value="Marga Marga"/>
                    <xsd:enumeration value="Melipilla"/>
                    <xsd:enumeration value="Osorno"/>
                    <xsd:enumeration value="Parinacota"/>
                    <xsd:enumeration value="Petorca"/>
                    <xsd:enumeration value="Punilla"/>
                    <xsd:enumeration value="Quillota"/>
                    <xsd:enumeration value="Ranco"/>
                    <xsd:enumeration value="San Antonio"/>
                    <xsd:enumeration value="San Felipe de Aconcagua"/>
                    <xsd:enumeration value="Santiago"/>
                    <xsd:enumeration value="Talagante"/>
                    <xsd:enumeration value="Talca"/>
                    <xsd:enumeration value="Tamarugal"/>
                    <xsd:enumeration value="Tierra del Fuego"/>
                    <xsd:enumeration value="Tocopilla"/>
                    <xsd:enumeration value="Ultima Esperanza"/>
                    <xsd:enumeration value="Valdivia"/>
                    <xsd:enumeration value="Valparaíso"/>
                    <xsd:enumeration value="Todas las provincias"/>
                  </xsd:restriction>
                </xsd:simpleType>
              </xsd:element>
            </xsd:sequence>
          </xsd:extension>
        </xsd:complexContent>
      </xsd:complexType>
    </xsd:element>
    <xsd:element name="Comuna" ma:index="9" nillable="true" ma:displayName="Comuna" ma:description="Dato obligatorio" ma:internalName="Comuna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lgarrobo"/>
                    <xsd:enumeration value="Alhué"/>
                    <xsd:enumeration value="Alto Biobio"/>
                    <xsd:enumeration value="Alto del Carmen"/>
                    <xsd:enumeration value="Alto Hospicio"/>
                    <xsd:enumeration value="Ancud"/>
                    <xsd:enumeration value="Andacollo"/>
                    <xsd:enumeration value="Angol"/>
                    <xsd:enumeration value="Antártica"/>
                    <xsd:enumeration value="Antofagasta"/>
                    <xsd:enumeration value="Antuco"/>
                    <xsd:enumeration value="Arauco"/>
                    <xsd:enumeration value="Arica"/>
                    <xsd:enumeration value="Aysén"/>
                    <xsd:enumeration value="Buin"/>
                    <xsd:enumeration value="Bulnes"/>
                    <xsd:enumeration value="Cabildo"/>
                    <xsd:enumeration value="Cabo de Hornos"/>
                    <xsd:enumeration value="Cabrero"/>
                    <xsd:enumeration value="Calama"/>
                    <xsd:enumeration value="Calbuco"/>
                    <xsd:enumeration value="Caldera"/>
                    <xsd:enumeration value="Calera de Tango"/>
                    <xsd:enumeration value="Calle Larga"/>
                    <xsd:enumeration value="Camarones"/>
                    <xsd:enumeration value="Camiña"/>
                    <xsd:enumeration value="Canela"/>
                    <xsd:enumeration value="Cañete"/>
                    <xsd:enumeration value="Carahue"/>
                    <xsd:enumeration value="Cartagena"/>
                    <xsd:enumeration value="Casablanca"/>
                    <xsd:enumeration value="Castro"/>
                    <xsd:enumeration value="Catemu"/>
                    <xsd:enumeration value="Cauquenes"/>
                    <xsd:enumeration value="Cerrillos"/>
                    <xsd:enumeration value="Cerro Navia"/>
                    <xsd:enumeration value="Chaitén"/>
                    <xsd:enumeration value="Chanco"/>
                    <xsd:enumeration value="Chañaral"/>
                    <xsd:enumeration value="Chépica"/>
                    <xsd:enumeration value="Chiguayante"/>
                    <xsd:enumeration value="Chile Chico"/>
                    <xsd:enumeration value="Chillan"/>
                    <xsd:enumeration value="Chillan Viejo"/>
                    <xsd:enumeration value="Chimbarongo"/>
                    <xsd:enumeration value="Cholchol"/>
                    <xsd:enumeration value="Chonchi"/>
                    <xsd:enumeration value="Cisnes"/>
                    <xsd:enumeration value="Cobquecura"/>
                    <xsd:enumeration value="Cochamó"/>
                    <xsd:enumeration value="Cochrane"/>
                    <xsd:enumeration value="Codegua"/>
                    <xsd:enumeration value="Coelemu"/>
                    <xsd:enumeration value="Coihueco"/>
                    <xsd:enumeration value="Coínco"/>
                    <xsd:enumeration value="Colbún"/>
                    <xsd:enumeration value="Colchane"/>
                    <xsd:enumeration value="Colina"/>
                    <xsd:enumeration value="Coltauco"/>
                    <xsd:enumeration value="Combarbalá"/>
                    <xsd:enumeration value="Concepción"/>
                    <xsd:enumeration value="Conchalí"/>
                    <xsd:enumeration value="Concón"/>
                    <xsd:enumeration value="Constitución"/>
                    <xsd:enumeration value="Contulmo"/>
                    <xsd:enumeration value="Copiapo"/>
                    <xsd:enumeration value="Coquimbo"/>
                    <xsd:enumeration value="Coronel"/>
                    <xsd:enumeration value="Corral"/>
                    <xsd:enumeration value="Coyhaique"/>
                    <xsd:enumeration value="Cullipulli"/>
                    <xsd:enumeration value="Cunco"/>
                    <xsd:enumeration value="Curacautin"/>
                    <xsd:enumeration value="Curacaví"/>
                    <xsd:enumeration value="Curaco de Vélez"/>
                    <xsd:enumeration value="Curanilahue"/>
                    <xsd:enumeration value="Curarrehue"/>
                    <xsd:enumeration value="Curepto"/>
                    <xsd:enumeration value="Curicó"/>
                    <xsd:enumeration value="Dalcahue"/>
                    <xsd:enumeration value="Diego de Almagro"/>
                    <xsd:enumeration value="Doñihue"/>
                    <xsd:enumeration value="El Bosque"/>
                    <xsd:enumeration value="El Carmen"/>
                    <xsd:enumeration value="El Monte"/>
                    <xsd:enumeration value="El Quisco"/>
                    <xsd:enumeration value="El Tabo"/>
                    <xsd:enumeration value="Empedrado"/>
                    <xsd:enumeration value="Ercilla"/>
                    <xsd:enumeration value="Estación Central"/>
                    <xsd:enumeration value="Florida"/>
                    <xsd:enumeration value="Freire"/>
                    <xsd:enumeration value="Freirina"/>
                    <xsd:enumeration value="Fresia"/>
                    <xsd:enumeration value="Frutillar"/>
                    <xsd:enumeration value="Futaleufú"/>
                    <xsd:enumeration value="Futrono"/>
                    <xsd:enumeration value="Galvarino"/>
                    <xsd:enumeration value="General Lagos"/>
                    <xsd:enumeration value="Gorbea"/>
                    <xsd:enumeration value="Graneros"/>
                    <xsd:enumeration value="Guaitecas"/>
                    <xsd:enumeration value="Hijuelas"/>
                    <xsd:enumeration value="Hualaihué"/>
                    <xsd:enumeration value="Hualañé"/>
                    <xsd:enumeration value="Hualpén"/>
                    <xsd:enumeration value="Hualqui"/>
                    <xsd:enumeration value="Huara"/>
                    <xsd:enumeration value="Huasco"/>
                    <xsd:enumeration value="Huechuraba"/>
                    <xsd:enumeration value="Illapel"/>
                    <xsd:enumeration value="Independencia"/>
                    <xsd:enumeration value="Iquique"/>
                    <xsd:enumeration value="Isla de Maipo"/>
                    <xsd:enumeration value="Isla de Pascua"/>
                    <xsd:enumeration value="Juan Fernández"/>
                    <xsd:enumeration value="La Calera"/>
                    <xsd:enumeration value="La Cisterna"/>
                    <xsd:enumeration value="La Cruz"/>
                    <xsd:enumeration value="La Estrella"/>
                    <xsd:enumeration value="La Florida"/>
                    <xsd:enumeration value="La Granja"/>
                    <xsd:enumeration value="La Higuera"/>
                    <xsd:enumeration value="La Ligua"/>
                    <xsd:enumeration value="La Pintana"/>
                    <xsd:enumeration value="La Reina"/>
                    <xsd:enumeration value="La Serena"/>
                    <xsd:enumeration value="La Unión"/>
                    <xsd:enumeration value="Lago Ranco"/>
                    <xsd:enumeration value="Lago Verde"/>
                    <xsd:enumeration value="Laguna Blanca"/>
                    <xsd:enumeration value="Laja"/>
                    <xsd:enumeration value="Lampa"/>
                    <xsd:enumeration value="Lanco"/>
                    <xsd:enumeration value="Las Cabras"/>
                    <xsd:enumeration value="Las Condes"/>
                    <xsd:enumeration value="Lautaro"/>
                    <xsd:enumeration value="Lebu"/>
                    <xsd:enumeration value="Licantén"/>
                    <xsd:enumeration value="Limaché"/>
                    <xsd:enumeration value="Linares"/>
                    <xsd:enumeration value="Litueche"/>
                    <xsd:enumeration value="Llaillay"/>
                    <xsd:enumeration value="Llanquihue"/>
                    <xsd:enumeration value="Lo Barnechea"/>
                    <xsd:enumeration value="Lo Espejo"/>
                    <xsd:enumeration value="Lo Prado"/>
                    <xsd:enumeration value="Lolol"/>
                    <xsd:enumeration value="Loncoche"/>
                    <xsd:enumeration value="Longaví"/>
                    <xsd:enumeration value="Lonquimay"/>
                    <xsd:enumeration value="Los Álamos"/>
                    <xsd:enumeration value="Los Andes"/>
                    <xsd:enumeration value="Los Ángeles"/>
                    <xsd:enumeration value="Los Lagos"/>
                    <xsd:enumeration value="Los Muermos"/>
                    <xsd:enumeration value="Los Sauces"/>
                    <xsd:enumeration value="Los Vilos"/>
                    <xsd:enumeration value="Lota"/>
                    <xsd:enumeration value="Lumaco"/>
                    <xsd:enumeration value="Machalí"/>
                    <xsd:enumeration value="Macul"/>
                    <xsd:enumeration value="Máfil"/>
                    <xsd:enumeration value="Maipú"/>
                    <xsd:enumeration value="Malloa"/>
                    <xsd:enumeration value="Marchigüe"/>
                    <xsd:enumeration value="Maria Elena"/>
                    <xsd:enumeration value="María Pinto"/>
                    <xsd:enumeration value="Mariquina"/>
                    <xsd:enumeration value="Maule"/>
                    <xsd:enumeration value="Maullín"/>
                    <xsd:enumeration value="Mejillones"/>
                    <xsd:enumeration value="Melipeuco"/>
                    <xsd:enumeration value="Melipilla"/>
                    <xsd:enumeration value="Molina"/>
                    <xsd:enumeration value="Monte Patria"/>
                    <xsd:enumeration value="Mulchén"/>
                    <xsd:enumeration value="Nacimiento"/>
                    <xsd:enumeration value="Nancagua"/>
                    <xsd:enumeration value="Natales"/>
                    <xsd:enumeration value="Navidad"/>
                    <xsd:enumeration value="Negrete"/>
                    <xsd:enumeration value="Ninhue"/>
                    <xsd:enumeration value="Nogales"/>
                    <xsd:enumeration value="Nueva Imperial"/>
                    <xsd:enumeration value="Ñiquén"/>
                    <xsd:enumeration value="Ñuñoa"/>
                    <xsd:enumeration value="O'Higgins"/>
                    <xsd:enumeration value="Olivar"/>
                    <xsd:enumeration value="Ollague"/>
                    <xsd:enumeration value="Olmué"/>
                    <xsd:enumeration value="Osorno"/>
                    <xsd:enumeration value="Ovalle"/>
                    <xsd:enumeration value="Padre Hurtado"/>
                    <xsd:enumeration value="Padre las Casas"/>
                    <xsd:enumeration value="Paihuano"/>
                    <xsd:enumeration value="Paillaco"/>
                    <xsd:enumeration value="Paine"/>
                    <xsd:enumeration value="Palena"/>
                    <xsd:enumeration value="Palmilla"/>
                    <xsd:enumeration value="Panguipulli"/>
                    <xsd:enumeration value="Panquehue"/>
                    <xsd:enumeration value="Papudo"/>
                    <xsd:enumeration value="Paredones"/>
                    <xsd:enumeration value="Parral"/>
                    <xsd:enumeration value="Pedro Aguirre Cerda"/>
                    <xsd:enumeration value="Pelarco"/>
                    <xsd:enumeration value="Pelluhue"/>
                    <xsd:enumeration value="Pemuco"/>
                    <xsd:enumeration value="Pencahue"/>
                    <xsd:enumeration value="Penco"/>
                    <xsd:enumeration value="Peñaflor"/>
                    <xsd:enumeration value="Peñalolén"/>
                    <xsd:enumeration value="Peralillo"/>
                    <xsd:enumeration value="Perquenco"/>
                    <xsd:enumeration value="Petorca"/>
                    <xsd:enumeration value="Peumo"/>
                    <xsd:enumeration value="Pica"/>
                    <xsd:enumeration value="Pichidegua"/>
                    <xsd:enumeration value="Pichilemu"/>
                    <xsd:enumeration value="Pinto"/>
                    <xsd:enumeration value="Pirque"/>
                    <xsd:enumeration value="Pitrufquén"/>
                    <xsd:enumeration value="Placilla"/>
                    <xsd:enumeration value="Portezuelo"/>
                    <xsd:enumeration value="Porvenir"/>
                    <xsd:enumeration value="Pozo al Monte"/>
                    <xsd:enumeration value="Primavera"/>
                    <xsd:enumeration value="Providencia"/>
                    <xsd:enumeration value="Puchuncaví"/>
                    <xsd:enumeration value="Pucón"/>
                    <xsd:enumeration value="Pudahuel"/>
                    <xsd:enumeration value="Puente Alto"/>
                    <xsd:enumeration value="Puerto Montt"/>
                    <xsd:enumeration value="Puerto Octay"/>
                    <xsd:enumeration value="Puerto Varas"/>
                    <xsd:enumeration value="Pumanque"/>
                    <xsd:enumeration value="Punitaqui"/>
                    <xsd:enumeration value="Punta Arenas"/>
                    <xsd:enumeration value="Puqueldón"/>
                    <xsd:enumeration value="Purén"/>
                    <xsd:enumeration value="Purranque"/>
                    <xsd:enumeration value="Putaendo"/>
                    <xsd:enumeration value="Putre"/>
                    <xsd:enumeration value="Puyehue"/>
                    <xsd:enumeration value="Queilén"/>
                    <xsd:enumeration value="Quellón"/>
                    <xsd:enumeration value="Quemchi"/>
                    <xsd:enumeration value="Quilaco"/>
                    <xsd:enumeration value="Quilicura"/>
                    <xsd:enumeration value="Quilleco"/>
                    <xsd:enumeration value="Quillón"/>
                    <xsd:enumeration value="Quillota"/>
                    <xsd:enumeration value="Quilpué"/>
                    <xsd:enumeration value="Quinchao"/>
                    <xsd:enumeration value="Quinta de Tilcoco"/>
                    <xsd:enumeration value="Quinta Normal"/>
                    <xsd:enumeration value="Quintero"/>
                    <xsd:enumeration value="Quirihue"/>
                    <xsd:enumeration value="Rancagua"/>
                    <xsd:enumeration value="Ránquil"/>
                    <xsd:enumeration value="Rauco"/>
                    <xsd:enumeration value="Recoleta"/>
                    <xsd:enumeration value="Renaico"/>
                    <xsd:enumeration value="Renca"/>
                    <xsd:enumeration value="Rengo"/>
                    <xsd:enumeration value="Requínoa"/>
                    <xsd:enumeration value="Retiro"/>
                    <xsd:enumeration value="Rinconada de los Andes"/>
                    <xsd:enumeration value="Río Bueno"/>
                    <xsd:enumeration value="Rio Claro"/>
                    <xsd:enumeration value="Rio Hurtado"/>
                    <xsd:enumeration value="Río Ibáñez"/>
                    <xsd:enumeration value="Río Negro"/>
                    <xsd:enumeration value="Río Verde"/>
                    <xsd:enumeration value="Romeral"/>
                    <xsd:enumeration value="Saavedra"/>
                    <xsd:enumeration value="Sagrada Familia"/>
                    <xsd:enumeration value="Salamanca"/>
                    <xsd:enumeration value="San Antonio"/>
                    <xsd:enumeration value="San Bernardo"/>
                    <xsd:enumeration value="San Carlos"/>
                    <xsd:enumeration value="San Clemente"/>
                    <xsd:enumeration value="San Esteban"/>
                    <xsd:enumeration value="San Fabian"/>
                    <xsd:enumeration value="San Fco. de Mostazal"/>
                    <xsd:enumeration value="San Felipe"/>
                    <xsd:enumeration value="San Fernando"/>
                    <xsd:enumeration value="San Gregorio"/>
                    <xsd:enumeration value="San Ignacio"/>
                    <xsd:enumeration value="San Javier de Loncomilla"/>
                    <xsd:enumeration value="San Joaquín"/>
                    <xsd:enumeration value="San José de Maipo"/>
                    <xsd:enumeration value="San Juan de la Costa"/>
                    <xsd:enumeration value="San Miguel"/>
                    <xsd:enumeration value="San Nicolás"/>
                    <xsd:enumeration value="San Pablo"/>
                    <xsd:enumeration value="San Pedro"/>
                    <xsd:enumeration value="San Pedro de Atacama"/>
                    <xsd:enumeration value="San Pedro de la Paz"/>
                    <xsd:enumeration value="San Rafael"/>
                    <xsd:enumeration value="San Ramón"/>
                    <xsd:enumeration value="San Rosendo"/>
                    <xsd:enumeration value="San Vicente de Tagua Tagua"/>
                    <xsd:enumeration value="Santa Bárbara"/>
                    <xsd:enumeration value="Santa Cruz"/>
                    <xsd:enumeration value="Santa Juana"/>
                    <xsd:enumeration value="Santa Maria"/>
                    <xsd:enumeration value="Santiago"/>
                    <xsd:enumeration value="Santo Domingo"/>
                    <xsd:enumeration value="Sierra Gorda"/>
                    <xsd:enumeration value="Talagante"/>
                    <xsd:enumeration value="Talca"/>
                    <xsd:enumeration value="Talcahuano"/>
                    <xsd:enumeration value="Taltal"/>
                    <xsd:enumeration value="Temuco"/>
                    <xsd:enumeration value="Teno"/>
                    <xsd:enumeration value="Teodoro Schmidt"/>
                    <xsd:enumeration value="Tierra Amarilla"/>
                    <xsd:enumeration value="Tiltil"/>
                    <xsd:enumeration value="Timaukel"/>
                    <xsd:enumeration value="Tirúa"/>
                    <xsd:enumeration value="Tocopilla"/>
                    <xsd:enumeration value="Toltén"/>
                    <xsd:enumeration value="Tomé"/>
                    <xsd:enumeration value="Torres del Paine"/>
                    <xsd:enumeration value="Tortel"/>
                    <xsd:enumeration value="Traiguén"/>
                    <xsd:enumeration value="Treguanco"/>
                    <xsd:enumeration value="Tucapel"/>
                    <xsd:enumeration value="Valdivia"/>
                    <xsd:enumeration value="Vallenar"/>
                    <xsd:enumeration value="Valparaíso"/>
                    <xsd:enumeration value="Vichuquén"/>
                    <xsd:enumeration value="Victoria"/>
                    <xsd:enumeration value="Vicuña"/>
                    <xsd:enumeration value="Vilcún"/>
                    <xsd:enumeration value="Villa Alegre"/>
                    <xsd:enumeration value="Villa Alemana"/>
                    <xsd:enumeration value="Villarrica"/>
                    <xsd:enumeration value="Viña del Mar"/>
                    <xsd:enumeration value="Vitacura"/>
                    <xsd:enumeration value="Yerbas Buenas"/>
                    <xsd:enumeration value="Yumbel"/>
                    <xsd:enumeration value="Yungay"/>
                    <xsd:enumeration value="Zapallar"/>
                    <xsd:enumeration value="Todas las comunas"/>
                  </xsd:restriction>
                </xsd:simpleType>
              </xsd:element>
            </xsd:sequence>
          </xsd:extension>
        </xsd:complexContent>
      </xsd:complexType>
    </xsd:element>
    <xsd:element name="Autor_x0020_Documento" ma:index="10" ma:displayName="Autor Documento" ma:description="Dato obligatorio" ma:internalName="Autor_x0020_Documento">
      <xsd:simpleType>
        <xsd:restriction base="dms:Text">
          <xsd:maxLength value="255"/>
        </xsd:restriction>
      </xsd:simpleType>
    </xsd:element>
    <xsd:element name="Fecha_x0020_Inicio_x0020_Proyecto" ma:index="11" nillable="true" ma:displayName="Fecha Inicio Proyecto" ma:format="DateOnly" ma:internalName="Fecha_x0020_Inicio_x0020_Proyecto">
      <xsd:simpleType>
        <xsd:restriction base="dms:DateTime"/>
      </xsd:simpleType>
    </xsd:element>
    <xsd:element name="Fecha_x0020_Termino_x0020_Proyecto" ma:index="12" nillable="true" ma:displayName="Fecha Termino Proyecto" ma:format="DateOnly" ma:internalName="Fecha_x0020_Termino_x0020_Proyecto">
      <xsd:simpleType>
        <xsd:restriction base="dms:DateTime"/>
      </xsd:simpleType>
    </xsd:element>
    <xsd:element name="A_x00f1_o" ma:index="13" ma:displayName="Fecha de Emision" ma:description="Dato obligatorio" ma:format="DateOnly" ma:internalName="A_x00f1_o">
      <xsd:simpleType>
        <xsd:restriction base="dms:DateTime"/>
      </xsd:simpleType>
    </xsd:element>
    <xsd:element name="Ambito_x0020_Tematico" ma:index="14" nillable="true" ma:displayName="Ambito Tematico" ma:description="Dato obligatorio" ma:format="Dropdown" ma:internalName="Ambito_x0020_Tematico" ma:requiredMultiChoice="tru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bastecimiento"/>
                        <xsd:enumeration value="Acceso a la vivienda"/>
                        <xsd:enumeration value="Acceso a servicios básicos"/>
                        <xsd:enumeration value="Activos Fijos"/>
                        <xsd:enumeration value="Administración de Activos"/>
                        <xsd:enumeration value="Ambientes de Trabajo"/>
                        <xsd:enumeration value="Aporte Fiscal"/>
                        <xsd:enumeration value="Auditoría Interna"/>
                        <xsd:enumeration value="Autogestión"/>
                        <xsd:enumeration value="Beneficios Sociales"/>
                        <xsd:enumeration value="Bienes y servicios"/>
                        <xsd:enumeration value="Calidad de Vida"/>
                        <xsd:enumeration value="Campamentos"/>
                        <xsd:enumeration value="Capacitación"/>
                        <xsd:enumeration value="Capital semilla"/>
                        <xsd:enumeration value="Compras Públicas"/>
                        <xsd:enumeration value="Comunicaciones"/>
                        <xsd:enumeration value="Contabilidad"/>
                        <xsd:enumeration value="Control de Gestión"/>
                        <xsd:enumeration value="Cooperación Internacional"/>
                        <xsd:enumeration value="Delitos Funcionarios"/>
                        <xsd:enumeration value="Desarrollo Social"/>
                        <xsd:enumeration value="Desempeño Colectivo"/>
                        <xsd:enumeration value="Desempeño Funcionario"/>
                        <xsd:enumeration value="Desempeño Institucional"/>
                        <xsd:enumeration value="Desempeño Laboral"/>
                        <xsd:enumeration value="Desempleo"/>
                        <xsd:enumeration value="Desigualdad"/>
                        <xsd:enumeration value="Discapacidad"/>
                        <xsd:enumeration value="Eficiencia Energética"/>
                        <xsd:enumeration value="Empleo Mujer"/>
                        <xsd:enumeration value="Enfoque Territorial"/>
                        <xsd:enumeration value="Equipamiento Computacional"/>
                        <xsd:enumeration value="Escolaridad incompleta"/>
                        <xsd:enumeration value="Estatuto Administrativo"/>
                        <xsd:enumeration value="Estrategia de Comunicaciones"/>
                        <xsd:enumeration value="Estrategia de Innovación"/>
                        <xsd:enumeration value="Estrategia Institucional"/>
                        <xsd:enumeration value="Género"/>
                        <xsd:enumeration value="Gestión Administrativa"/>
                        <xsd:enumeration value="Gestión de la Inversión"/>
                        <xsd:enumeration value="Gestión de Personas"/>
                        <xsd:enumeration value="Gestión del Desempeño"/>
                        <xsd:enumeration value="Gestión Documental"/>
                        <xsd:enumeration value="Gestión Financiera"/>
                        <xsd:enumeration value="Gestión Institucional"/>
                        <xsd:enumeration value="Habilitación social"/>
                        <xsd:enumeration value="Higiene y Seguridad"/>
                        <xsd:enumeration value="Identidad de género"/>
                        <xsd:enumeration value="Imagen Corporativa"/>
                        <xsd:enumeration value="Innovación"/>
                        <xsd:enumeration value="Innovación Social"/>
                        <xsd:enumeration value="Jurisprudencia"/>
                        <xsd:enumeration value="Lavado de Activos"/>
                        <xsd:enumeration value="Legislación"/>
                        <xsd:enumeration value="Ley de Compras"/>
                        <xsd:enumeration value="Licitaciones Públicas"/>
                        <xsd:enumeration value="Logística"/>
                        <xsd:enumeration value="Mejoramiento de la Gestión"/>
                        <xsd:enumeration value="Memoria Institucional"/>
                        <xsd:enumeration value="Mercado Público"/>
                        <xsd:enumeration value="Microemprendimiento"/>
                        <xsd:enumeration value="Microfinanzas"/>
                        <xsd:enumeration value="Modernización del Estado"/>
                        <xsd:enumeration value="Motivación"/>
                        <xsd:enumeration value="Municipios"/>
                        <xsd:enumeration value="Normativas"/>
                        <xsd:enumeration value="Nutrición"/>
                        <xsd:enumeration value="Objetivos de Desarrollo Sostenible"/>
                        <xsd:enumeration value="Operación Renta"/>
                        <xsd:enumeration value="Pandemia"/>
                        <xsd:enumeration value="Planificación territorial"/>
                        <xsd:enumeration value="Pobreza"/>
                        <xsd:enumeration value="Políticas de Personas"/>
                        <xsd:enumeration value="Políticas Públicas"/>
                        <xsd:enumeration value="Preservación Documental"/>
                        <xsd:enumeration value="Presupuesto"/>
                        <xsd:enumeration value="Prevención de Riesgos"/>
                        <xsd:enumeration value="Probidad"/>
                        <xsd:enumeration value="Procedimientos Administrativos"/>
                        <xsd:enumeration value="Productividad"/>
                        <xsd:enumeration value="Proyectos Tecnológicos"/>
                        <xsd:enumeration value="Pueblos Originarios"/>
                        <xsd:enumeration value="Reciclaje"/>
                        <xsd:enumeration value="Reclutamiento de Personas"/>
                        <xsd:enumeration value="Registro Social de Hogares"/>
                        <xsd:enumeration value="Remuneraciones"/>
                        <xsd:enumeration value="Seguridad alimentaria"/>
                        <xsd:enumeration value="Seguridad de la Información"/>
                        <xsd:enumeration value="Seguridad de Recursos Humanos"/>
                        <xsd:enumeration value="Seguros de Salud"/>
                        <xsd:enumeration value="Servicios Tecnológicos"/>
                        <xsd:enumeration value="Subsidio calefacción"/>
                        <xsd:enumeration value="Subsidios"/>
                        <xsd:enumeration value="Sustentabilidad"/>
                        <xsd:enumeration value="Telecomunicaciones"/>
                        <xsd:enumeration value="Transformación Digital"/>
                        <xsd:enumeration value="Transparencia"/>
                        <xsd:enumeration value="Violencia intrafamiliar"/>
                        <xsd:enumeration value="Vivienda"/>
                        <xsd:enumeration value="Intervención Social"/>
                        <xsd:enumeration value="Gestión Programática"/>
                        <xsd:enumeration value="Vulnerabilidad social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MediaServiceMetadata" ma:index="2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a925a7-499c-4a29-a005-81b4ebbe0bf8" elementFormDefault="qualified">
    <xsd:import namespace="http://schemas.microsoft.com/office/2006/documentManagement/types"/>
    <xsd:import namespace="http://schemas.microsoft.com/office/infopath/2007/PartnerControls"/>
    <xsd:element name="_dlc_DocId" ma:index="1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6" ma:displayName="Tipo de contenido"/>
        <xsd:element ref="dc:title" minOccurs="0" maxOccurs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giones xmlns="ff3c2a1a-19ba-4cf3-b5ff-620b6f0e4d5f">
      <Value>Todas las regiones</Value>
    </Regiones>
    <Uso xmlns="ff3c2a1a-19ba-4cf3-b5ff-620b6f0e4d5f">
      <Value>Público (Interno y Externo)</Value>
    </Uso>
    <Tipo_x0020_Documento xmlns="ff3c2a1a-19ba-4cf3-b5ff-620b6f0e4d5f">
      <Value>Ficha monitoreo</Value>
      <Value>Evaluación</Value>
    </Tipo_x0020_Documento>
    <Programa xmlns="ff3c2a1a-19ba-4cf3-b5ff-620b6f0e4d5f">Vivienda y Entorno</Programa>
    <L_x00ed_neas_x0020_Program_x00e1_ticas xmlns="ff3c2a1a-19ba-4cf3-b5ff-620b6f0e4d5f">
      <Value>Habitabilidad</Value>
    </L_x00ed_neas_x0020_Program_x00e1_ticas>
    <Comuna xmlns="ff3c2a1a-19ba-4cf3-b5ff-620b6f0e4d5f">
      <Value>Todas las comunas</Value>
    </Comuna>
    <Autor_x0020_Documento xmlns="ff3c2a1a-19ba-4cf3-b5ff-620b6f0e4d5f">FOSIS. Subdirección Gestión de Programas. Unidad de Vivienda y Entorno</Autor_x0020_Documento>
    <Ambito_x0020_Tematico xmlns="ff3c2a1a-19ba-4cf3-b5ff-620b6f0e4d5f">
      <Value>Intervención Social</Value>
      <Value>Vulnerabilidad social</Value>
      <Value>Control de Gestión</Value>
      <Value>Beneficios Sociales</Value>
      <Value>Vivienda</Value>
    </Ambito_x0020_Tematico>
    <Paginas xmlns="ff3c2a1a-19ba-4cf3-b5ff-620b6f0e4d5f">36</Paginas>
    <A_x00f1_o xmlns="ff3c2a1a-19ba-4cf3-b5ff-620b6f0e4d5f">2020-01-01T03:00:00+00:00</A_x00f1_o>
    <Fecha_x0020_Termino_x0020_Proyecto xmlns="ff3c2a1a-19ba-4cf3-b5ff-620b6f0e4d5f" xsi:nil="true"/>
    <Provincias xmlns="ff3c2a1a-19ba-4cf3-b5ff-620b6f0e4d5f">
      <Value>Todas las provincias</Value>
    </Provincias>
    <Fecha_x0020_Inicio_x0020_Proyecto xmlns="ff3c2a1a-19ba-4cf3-b5ff-620b6f0e4d5f" xsi:nil="true"/>
    <Titulo_x0020_Documento xmlns="ff3c2a1a-19ba-4cf3-b5ff-620b6f0e4d5f">Informe final asesorías familiares y grupales convocatoria 2020</Titulo_x0020_Documento>
    <_dlc_DocId xmlns="7ba925a7-499c-4a29-a005-81b4ebbe0bf8">SZFZ3KM2WWSW-904731014-407</_dlc_DocId>
    <_dlc_DocIdUrl xmlns="7ba925a7-499c-4a29-a005-81b4ebbe0bf8">
      <Url>https://fosis.sharepoint.com/sites/cedoc/rep_documental/_layouts/15/DocIdRedir.aspx?ID=SZFZ3KM2WWSW-904731014-407</Url>
      <Description>SZFZ3KM2WWSW-904731014-407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9F7251B-DC38-4D4D-9EAF-FCA1837A6647}"/>
</file>

<file path=customXml/itemProps2.xml><?xml version="1.0" encoding="utf-8"?>
<ds:datastoreItem xmlns:ds="http://schemas.openxmlformats.org/officeDocument/2006/customXml" ds:itemID="{F7F6102D-9A14-4444-8546-B513FDF0D25B}">
  <ds:schemaRefs>
    <ds:schemaRef ds:uri="http://schemas.microsoft.com/office/2006/metadata/properties"/>
    <ds:schemaRef ds:uri="http://www.w3.org/XML/1998/namespace"/>
    <ds:schemaRef ds:uri="http://purl.org/dc/dcmitype/"/>
    <ds:schemaRef ds:uri="http://schemas.microsoft.com/office/2006/documentManagement/types"/>
    <ds:schemaRef ds:uri="90efdb13-0e5b-4b3a-a573-b868fdc7c685"/>
    <ds:schemaRef ds:uri="191eafc9-f9f9-4f7e-976a-41cf6263ddc5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52D1C4EC-F624-4DF0-96BD-A12C0F6FF0D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D7AEC39-58FD-4606-BB1D-ADACB51662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35</vt:i4>
      </vt:variant>
    </vt:vector>
  </HeadingPairs>
  <TitlesOfParts>
    <vt:vector size="70" baseType="lpstr">
      <vt:lpstr>LISTADO FAMILIAS</vt:lpstr>
      <vt:lpstr>RESUMEN COMUNAL</vt:lpstr>
      <vt:lpstr>desde RAF</vt:lpstr>
      <vt:lpstr>AG</vt:lpstr>
      <vt:lpstr>AF(1)</vt:lpstr>
      <vt:lpstr>AF(2)</vt:lpstr>
      <vt:lpstr>AF(3)</vt:lpstr>
      <vt:lpstr>AF(4)</vt:lpstr>
      <vt:lpstr>AF(5)</vt:lpstr>
      <vt:lpstr>AF(6)</vt:lpstr>
      <vt:lpstr>AF(7)</vt:lpstr>
      <vt:lpstr>AF(8)</vt:lpstr>
      <vt:lpstr>AF(9)</vt:lpstr>
      <vt:lpstr>AF(10)</vt:lpstr>
      <vt:lpstr>AF(11)</vt:lpstr>
      <vt:lpstr>AF(12)</vt:lpstr>
      <vt:lpstr>AF(13)</vt:lpstr>
      <vt:lpstr>AF(14)</vt:lpstr>
      <vt:lpstr>AF(15)</vt:lpstr>
      <vt:lpstr>AF(16)</vt:lpstr>
      <vt:lpstr>AF(17)</vt:lpstr>
      <vt:lpstr>AF(18)</vt:lpstr>
      <vt:lpstr>AF(19)</vt:lpstr>
      <vt:lpstr>AF(20)</vt:lpstr>
      <vt:lpstr>AF(21)</vt:lpstr>
      <vt:lpstr>AF(22)</vt:lpstr>
      <vt:lpstr>AF(23)</vt:lpstr>
      <vt:lpstr>AF(24)</vt:lpstr>
      <vt:lpstr>AF(25)</vt:lpstr>
      <vt:lpstr>AF(26)</vt:lpstr>
      <vt:lpstr>AF(27)</vt:lpstr>
      <vt:lpstr>AF(28)</vt:lpstr>
      <vt:lpstr>AF(29)</vt:lpstr>
      <vt:lpstr>AF(30)</vt:lpstr>
      <vt:lpstr>Sintesis asesorías</vt:lpstr>
      <vt:lpstr>'AF(1)'!Área_de_impresión</vt:lpstr>
      <vt:lpstr>'AF(10)'!Área_de_impresión</vt:lpstr>
      <vt:lpstr>'AF(11)'!Área_de_impresión</vt:lpstr>
      <vt:lpstr>'AF(12)'!Área_de_impresión</vt:lpstr>
      <vt:lpstr>'AF(13)'!Área_de_impresión</vt:lpstr>
      <vt:lpstr>'AF(14)'!Área_de_impresión</vt:lpstr>
      <vt:lpstr>'AF(15)'!Área_de_impresión</vt:lpstr>
      <vt:lpstr>'AF(16)'!Área_de_impresión</vt:lpstr>
      <vt:lpstr>'AF(17)'!Área_de_impresión</vt:lpstr>
      <vt:lpstr>'AF(18)'!Área_de_impresión</vt:lpstr>
      <vt:lpstr>'AF(19)'!Área_de_impresión</vt:lpstr>
      <vt:lpstr>'AF(2)'!Área_de_impresión</vt:lpstr>
      <vt:lpstr>'AF(20)'!Área_de_impresión</vt:lpstr>
      <vt:lpstr>'AF(21)'!Área_de_impresión</vt:lpstr>
      <vt:lpstr>'AF(22)'!Área_de_impresión</vt:lpstr>
      <vt:lpstr>'AF(23)'!Área_de_impresión</vt:lpstr>
      <vt:lpstr>'AF(24)'!Área_de_impresión</vt:lpstr>
      <vt:lpstr>'AF(25)'!Área_de_impresión</vt:lpstr>
      <vt:lpstr>'AF(26)'!Área_de_impresión</vt:lpstr>
      <vt:lpstr>'AF(27)'!Área_de_impresión</vt:lpstr>
      <vt:lpstr>'AF(28)'!Área_de_impresión</vt:lpstr>
      <vt:lpstr>'AF(29)'!Área_de_impresión</vt:lpstr>
      <vt:lpstr>'AF(3)'!Área_de_impresión</vt:lpstr>
      <vt:lpstr>'AF(30)'!Área_de_impresión</vt:lpstr>
      <vt:lpstr>'AF(4)'!Área_de_impresión</vt:lpstr>
      <vt:lpstr>'AF(5)'!Área_de_impresión</vt:lpstr>
      <vt:lpstr>'AF(6)'!Área_de_impresión</vt:lpstr>
      <vt:lpstr>'AF(7)'!Área_de_impresión</vt:lpstr>
      <vt:lpstr>'AF(8)'!Área_de_impresión</vt:lpstr>
      <vt:lpstr>'AF(9)'!Área_de_impresión</vt:lpstr>
      <vt:lpstr>AG!Área_de_impresión</vt:lpstr>
      <vt:lpstr>'LISTADO FAMILIAS'!Área_de_impresión</vt:lpstr>
      <vt:lpstr>'RESUMEN COMUNAL'!Área_de_impresión</vt:lpstr>
      <vt:lpstr>'LISTADO FAMILIAS'!dd</vt:lpstr>
      <vt:lpstr>'LISTADO FAMILIAS'!ff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</dc:creator>
  <cp:keywords/>
  <dc:description/>
  <cp:lastModifiedBy>Marcela Hidalgo Bustos</cp:lastModifiedBy>
  <cp:revision/>
  <dcterms:created xsi:type="dcterms:W3CDTF">2020-09-08T13:20:45Z</dcterms:created>
  <dcterms:modified xsi:type="dcterms:W3CDTF">2021-05-14T16:40:04Z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0x0101001340A7D1B4E07740B98A9BBD2FCF8209</vt:lpwstr>
  </property>
  <property fmtid="{D5CDD505-2E9C-101B-9397-08002B2CF9AE}" pid="3" name="_dlc_DocIdItemGuid">
    <vt:lpwstr>7aa0622d-fbb8-497f-b4c5-ee7f74df4c43</vt:lpwstr>
  </property>
</Properties>
</file>